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</sheets>
  <definedNames>
    <definedName name="_xlnm._FilterDatabase" localSheetId="1" hidden="1">'Приложение 2'!$A$1:$L$95</definedName>
    <definedName name="_xlnm._FilterDatabase" localSheetId="2" hidden="1">'Приложение 3'!$A$1:$K$94</definedName>
    <definedName name="_xlnm._FilterDatabase" localSheetId="3" hidden="1">Приложение4!$A$1:$L$115</definedName>
    <definedName name="Z_146E8F15_80AC_4549_8E02_D6058BD21F29_.wvu.FilterData" localSheetId="1" hidden="1">'Приложение 2'!$A$1:$L$95</definedName>
    <definedName name="Z_146E8F15_80AC_4549_8E02_D6058BD21F29_.wvu.FilterData" localSheetId="2" hidden="1">'Приложение 3'!$A$1:$K$94</definedName>
    <definedName name="Z_146E8F15_80AC_4549_8E02_D6058BD21F29_.wvu.FilterData" localSheetId="3" hidden="1">Приложение4!$A$6:$L$115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3'!$A$1:$K$94</definedName>
    <definedName name="Z_2EE6EB00_C2BB_404A_98A6_E66B3D281ECF_.wvu.FilterData" localSheetId="1" hidden="1">'Приложение 2'!$A$6:$L$88</definedName>
    <definedName name="Z_2EE6EB00_C2BB_404A_98A6_E66B3D281ECF_.wvu.FilterData" localSheetId="2" hidden="1">'Приложение 3'!$A$6:$O$94</definedName>
    <definedName name="Z_2EE6EB00_C2BB_404A_98A6_E66B3D281ECF_.wvu.FilterData" localSheetId="3" hidden="1">Приложение4!$A$6:$L$115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2'!$A$1:$L$95</definedName>
    <definedName name="Z_D2A2E364_7F41_4DF0_B445_F266635B8190_.wvu.FilterData" localSheetId="2" hidden="1">'Приложение 3'!$A$1:$K$94</definedName>
    <definedName name="Z_D2A2E364_7F41_4DF0_B445_F266635B8190_.wvu.FilterData" localSheetId="3" hidden="1">Приложение4!$A$6:$L$115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Приложение4!$A$6:$L$115</definedName>
    <definedName name="_xlnm.Print_Area" localSheetId="4">'прил 5'!$A$1:$E$29</definedName>
    <definedName name="_xlnm.Print_Area" localSheetId="0">'Приложение 1'!$A$1:$E$28</definedName>
    <definedName name="_xlnm.Print_Area" localSheetId="1">'Приложение 2'!$A$1:$L$95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55" i="6"/>
  <c r="K8" i="3"/>
  <c r="J80"/>
  <c r="A109" i="6"/>
  <c r="A108"/>
  <c r="A107"/>
  <c r="A106"/>
  <c r="A105"/>
  <c r="A104"/>
  <c r="J104"/>
  <c r="J105"/>
  <c r="J106"/>
  <c r="J107"/>
  <c r="J108"/>
  <c r="J109"/>
  <c r="A33"/>
  <c r="A32"/>
  <c r="A31"/>
  <c r="A30"/>
  <c r="A29"/>
  <c r="A28"/>
  <c r="A27"/>
  <c r="A26"/>
  <c r="J33"/>
  <c r="J32" s="1"/>
  <c r="J31" s="1"/>
  <c r="J30" s="1"/>
  <c r="J29" s="1"/>
  <c r="J28" s="1"/>
  <c r="J27" s="1"/>
  <c r="J26" s="1"/>
  <c r="A73" i="4"/>
  <c r="A72"/>
  <c r="A71"/>
  <c r="A70"/>
  <c r="A69"/>
  <c r="A68"/>
  <c r="I68"/>
  <c r="I69"/>
  <c r="I70"/>
  <c r="I71"/>
  <c r="I72"/>
  <c r="A66"/>
  <c r="A65"/>
  <c r="A64"/>
  <c r="A63"/>
  <c r="A62"/>
  <c r="A61"/>
  <c r="I61"/>
  <c r="I62"/>
  <c r="I63"/>
  <c r="I64"/>
  <c r="I65"/>
  <c r="L8" i="3"/>
  <c r="A73" l="1"/>
  <c r="A74"/>
  <c r="J69"/>
  <c r="J70"/>
  <c r="J71"/>
  <c r="J72"/>
  <c r="J73"/>
  <c r="L81"/>
  <c r="K81"/>
  <c r="A67" l="1"/>
  <c r="A66"/>
  <c r="J54" l="1"/>
  <c r="J62"/>
  <c r="J63"/>
  <c r="J64"/>
  <c r="J65"/>
  <c r="J66"/>
  <c r="A75" i="6"/>
  <c r="A76"/>
  <c r="A77"/>
  <c r="A78"/>
  <c r="A79"/>
  <c r="A80"/>
  <c r="J80"/>
  <c r="J79" s="1"/>
  <c r="J78" s="1"/>
  <c r="J77" s="1"/>
  <c r="J76" s="1"/>
  <c r="J75" s="1"/>
  <c r="J61"/>
  <c r="J60" s="1"/>
  <c r="J59" s="1"/>
  <c r="J58" s="1"/>
  <c r="J57" s="1"/>
  <c r="J56" s="1"/>
  <c r="A57"/>
  <c r="A58"/>
  <c r="A59"/>
  <c r="A60"/>
  <c r="A61"/>
  <c r="I26" i="4"/>
  <c r="I25" s="1"/>
  <c r="I24" s="1"/>
  <c r="A24"/>
  <c r="A25"/>
  <c r="A26"/>
  <c r="I17"/>
  <c r="I16" s="1"/>
  <c r="I15" s="1"/>
  <c r="A15"/>
  <c r="A16"/>
  <c r="A17"/>
  <c r="A25" i="3"/>
  <c r="A26"/>
  <c r="A27"/>
  <c r="J25"/>
  <c r="J26"/>
  <c r="A17"/>
  <c r="A18"/>
  <c r="J17"/>
  <c r="J16" s="1"/>
  <c r="L103" i="6" l="1"/>
  <c r="L102" s="1"/>
  <c r="L101" s="1"/>
  <c r="L100" s="1"/>
  <c r="L99" s="1"/>
  <c r="L98" s="1"/>
  <c r="K103"/>
  <c r="K102" s="1"/>
  <c r="K101" s="1"/>
  <c r="K100" s="1"/>
  <c r="K99" s="1"/>
  <c r="K98" s="1"/>
  <c r="J103"/>
  <c r="J102" s="1"/>
  <c r="J101" s="1"/>
  <c r="J100" s="1"/>
  <c r="J99" s="1"/>
  <c r="J98" s="1"/>
  <c r="A102"/>
  <c r="A101"/>
  <c r="A100"/>
  <c r="A99"/>
  <c r="A98"/>
  <c r="L97"/>
  <c r="L96" s="1"/>
  <c r="L95" s="1"/>
  <c r="L94" s="1"/>
  <c r="L93" s="1"/>
  <c r="L92" s="1"/>
  <c r="K97"/>
  <c r="K96" s="1"/>
  <c r="K95" s="1"/>
  <c r="K94" s="1"/>
  <c r="K93" s="1"/>
  <c r="K92" s="1"/>
  <c r="J97"/>
  <c r="J96" s="1"/>
  <c r="J95" s="1"/>
  <c r="J94" s="1"/>
  <c r="J93" s="1"/>
  <c r="J92" s="1"/>
  <c r="A97"/>
  <c r="A103" s="1"/>
  <c r="A96"/>
  <c r="A95"/>
  <c r="A94"/>
  <c r="A93"/>
  <c r="A92"/>
  <c r="A18"/>
  <c r="A9"/>
  <c r="A91" i="4"/>
  <c r="A90"/>
  <c r="A89"/>
  <c r="A66" i="6" s="1"/>
  <c r="A92" i="4"/>
  <c r="A62" i="6" s="1"/>
  <c r="A93" i="4"/>
  <c r="A63" i="6" s="1"/>
  <c r="A94" i="4"/>
  <c r="A64" i="6" s="1"/>
  <c r="A76" i="4"/>
  <c r="A56"/>
  <c r="A81" i="6"/>
  <c r="K94" i="4"/>
  <c r="L67" i="6" s="1"/>
  <c r="L66" s="1"/>
  <c r="L65" s="1"/>
  <c r="L64" s="1"/>
  <c r="L63" s="1"/>
  <c r="L62" s="1"/>
  <c r="J94" i="4"/>
  <c r="K67" i="6" s="1"/>
  <c r="K66" s="1"/>
  <c r="K65" s="1"/>
  <c r="K64" s="1"/>
  <c r="K63" s="1"/>
  <c r="K62" s="1"/>
  <c r="L94" i="3"/>
  <c r="K93" i="4" s="1"/>
  <c r="K94" i="3"/>
  <c r="J93" i="4" s="1"/>
  <c r="A88"/>
  <c r="A65" i="6" s="1"/>
  <c r="I60" i="4"/>
  <c r="I59" s="1"/>
  <c r="I58" s="1"/>
  <c r="I57" s="1"/>
  <c r="I56" s="1"/>
  <c r="I55" s="1"/>
  <c r="E22" i="2"/>
  <c r="D22"/>
  <c r="J60" i="3"/>
  <c r="J59" s="1"/>
  <c r="J56" s="1"/>
  <c r="J55" s="1"/>
  <c r="K60" i="4"/>
  <c r="K59" s="1"/>
  <c r="K58" s="1"/>
  <c r="L29" i="3"/>
  <c r="K60"/>
  <c r="K59" s="1"/>
  <c r="K56" s="1"/>
  <c r="K55" s="1"/>
  <c r="K54" s="1"/>
  <c r="L60"/>
  <c r="L59" s="1"/>
  <c r="L56" s="1"/>
  <c r="L55" s="1"/>
  <c r="L54" s="1"/>
  <c r="E27" i="2"/>
  <c r="E26" s="1"/>
  <c r="D27"/>
  <c r="D26" s="1"/>
  <c r="C27"/>
  <c r="C26" s="1"/>
  <c r="E24"/>
  <c r="D24"/>
  <c r="C24"/>
  <c r="C22"/>
  <c r="E19"/>
  <c r="E18" s="1"/>
  <c r="D19"/>
  <c r="D18" s="1"/>
  <c r="C19"/>
  <c r="C18" s="1"/>
  <c r="E16"/>
  <c r="D16"/>
  <c r="C16"/>
  <c r="E14"/>
  <c r="D14"/>
  <c r="D13" s="1"/>
  <c r="C14"/>
  <c r="E21" l="1"/>
  <c r="E12" s="1"/>
  <c r="E13"/>
  <c r="C21"/>
  <c r="C12" s="1"/>
  <c r="K93" i="3"/>
  <c r="L93"/>
  <c r="C13" i="2"/>
  <c r="D21"/>
  <c r="K57" i="4"/>
  <c r="I54"/>
  <c r="I53" s="1"/>
  <c r="L58" i="3"/>
  <c r="L57" s="1"/>
  <c r="K58"/>
  <c r="K57" s="1"/>
  <c r="J58"/>
  <c r="J57" s="1"/>
  <c r="D11" i="2" l="1"/>
  <c r="D25" i="14" s="1"/>
  <c r="D12" i="2"/>
  <c r="E11"/>
  <c r="E25" i="14" s="1"/>
  <c r="C11" i="2"/>
  <c r="K56" i="4"/>
  <c r="K55" s="1"/>
  <c r="K54" s="1"/>
  <c r="K53" s="1"/>
  <c r="J92"/>
  <c r="K92" i="3"/>
  <c r="L92"/>
  <c r="K92" i="4"/>
  <c r="C25" i="14"/>
  <c r="L42" i="6"/>
  <c r="L41" s="1"/>
  <c r="L40" s="1"/>
  <c r="L39" s="1"/>
  <c r="L38" s="1"/>
  <c r="K42"/>
  <c r="K41" s="1"/>
  <c r="K40" s="1"/>
  <c r="K39" s="1"/>
  <c r="K38" s="1"/>
  <c r="J42"/>
  <c r="J41" s="1"/>
  <c r="J40" s="1"/>
  <c r="J39" s="1"/>
  <c r="J38" s="1"/>
  <c r="K50" i="4"/>
  <c r="K49" s="1"/>
  <c r="J50"/>
  <c r="J49" s="1"/>
  <c r="I50"/>
  <c r="I49" s="1"/>
  <c r="L50" i="3"/>
  <c r="K50"/>
  <c r="J50"/>
  <c r="L115" i="6"/>
  <c r="L114" s="1"/>
  <c r="L113" s="1"/>
  <c r="L112" s="1"/>
  <c r="L111" s="1"/>
  <c r="L110" s="1"/>
  <c r="K115"/>
  <c r="K114" s="1"/>
  <c r="K113" s="1"/>
  <c r="K112" s="1"/>
  <c r="K111" s="1"/>
  <c r="K110" s="1"/>
  <c r="L91"/>
  <c r="L90" s="1"/>
  <c r="L89" s="1"/>
  <c r="L88" s="1"/>
  <c r="L87" s="1"/>
  <c r="K91"/>
  <c r="K90" s="1"/>
  <c r="K89" s="1"/>
  <c r="K88" s="1"/>
  <c r="K87" s="1"/>
  <c r="L86"/>
  <c r="L85" s="1"/>
  <c r="L84" s="1"/>
  <c r="L83" s="1"/>
  <c r="K86"/>
  <c r="K85" s="1"/>
  <c r="K84" s="1"/>
  <c r="K83" s="1"/>
  <c r="K82" s="1"/>
  <c r="K81" s="1"/>
  <c r="L74"/>
  <c r="L73" s="1"/>
  <c r="L72" s="1"/>
  <c r="L71" s="1"/>
  <c r="L70" s="1"/>
  <c r="L69" s="1"/>
  <c r="L68" s="1"/>
  <c r="K74"/>
  <c r="K73" s="1"/>
  <c r="K72" s="1"/>
  <c r="K71" s="1"/>
  <c r="K70" s="1"/>
  <c r="K69" s="1"/>
  <c r="K68" s="1"/>
  <c r="L55"/>
  <c r="L54" s="1"/>
  <c r="L53" s="1"/>
  <c r="L52" s="1"/>
  <c r="L51" s="1"/>
  <c r="L50" s="1"/>
  <c r="L49" s="1"/>
  <c r="K55"/>
  <c r="K54" s="1"/>
  <c r="K53" s="1"/>
  <c r="K52" s="1"/>
  <c r="K51" s="1"/>
  <c r="K50" s="1"/>
  <c r="K49" s="1"/>
  <c r="K47"/>
  <c r="K46" s="1"/>
  <c r="K45" s="1"/>
  <c r="K44" s="1"/>
  <c r="K43" s="1"/>
  <c r="L47"/>
  <c r="L46" s="1"/>
  <c r="L45" s="1"/>
  <c r="L44" s="1"/>
  <c r="L43" s="1"/>
  <c r="K25"/>
  <c r="K24" s="1"/>
  <c r="K23" s="1"/>
  <c r="K22" s="1"/>
  <c r="K21" s="1"/>
  <c r="K20" s="1"/>
  <c r="K19" s="1"/>
  <c r="K18" s="1"/>
  <c r="K17" s="1"/>
  <c r="L25"/>
  <c r="L24" s="1"/>
  <c r="L23" s="1"/>
  <c r="L22" s="1"/>
  <c r="L21" s="1"/>
  <c r="L20" s="1"/>
  <c r="L19" s="1"/>
  <c r="L18" s="1"/>
  <c r="L17" s="1"/>
  <c r="L16"/>
  <c r="L15" s="1"/>
  <c r="L14" s="1"/>
  <c r="L13" s="1"/>
  <c r="L12" s="1"/>
  <c r="L11" s="1"/>
  <c r="L10" s="1"/>
  <c r="L9" s="1"/>
  <c r="L8" s="1"/>
  <c r="K16"/>
  <c r="K15" s="1"/>
  <c r="K14" s="1"/>
  <c r="K13" s="1"/>
  <c r="K12" s="1"/>
  <c r="K11" s="1"/>
  <c r="K10" s="1"/>
  <c r="K9" s="1"/>
  <c r="K8" s="1"/>
  <c r="J115"/>
  <c r="J114" s="1"/>
  <c r="J113" s="1"/>
  <c r="J112" s="1"/>
  <c r="J111" s="1"/>
  <c r="J110" s="1"/>
  <c r="J91"/>
  <c r="J90" s="1"/>
  <c r="J89" s="1"/>
  <c r="J88" s="1"/>
  <c r="J87" s="1"/>
  <c r="J86"/>
  <c r="J85" s="1"/>
  <c r="J84" s="1"/>
  <c r="J83" s="1"/>
  <c r="J74"/>
  <c r="J73" s="1"/>
  <c r="J72" s="1"/>
  <c r="J71" s="1"/>
  <c r="J70" s="1"/>
  <c r="J69" s="1"/>
  <c r="J68" s="1"/>
  <c r="J54"/>
  <c r="J53" s="1"/>
  <c r="J52" s="1"/>
  <c r="J51" s="1"/>
  <c r="J50" s="1"/>
  <c r="J49" s="1"/>
  <c r="J47"/>
  <c r="J46" s="1"/>
  <c r="J45" s="1"/>
  <c r="J44" s="1"/>
  <c r="J43" s="1"/>
  <c r="J25"/>
  <c r="J24" s="1"/>
  <c r="J23" s="1"/>
  <c r="J22" s="1"/>
  <c r="J21" s="1"/>
  <c r="J20" s="1"/>
  <c r="J19" s="1"/>
  <c r="J18" s="1"/>
  <c r="J17" s="1"/>
  <c r="J16"/>
  <c r="J15" s="1"/>
  <c r="J14" s="1"/>
  <c r="J13" s="1"/>
  <c r="J12" s="1"/>
  <c r="J11" s="1"/>
  <c r="J10" s="1"/>
  <c r="J9" s="1"/>
  <c r="J8" s="1"/>
  <c r="K87" i="4"/>
  <c r="K86" s="1"/>
  <c r="K85" s="1"/>
  <c r="K84" s="1"/>
  <c r="K83" s="1"/>
  <c r="K82" s="1"/>
  <c r="K81" s="1"/>
  <c r="J87"/>
  <c r="J86" s="1"/>
  <c r="J85" s="1"/>
  <c r="J84" s="1"/>
  <c r="J83" s="1"/>
  <c r="J82" s="1"/>
  <c r="J81" s="1"/>
  <c r="I87"/>
  <c r="I86" s="1"/>
  <c r="I85" s="1"/>
  <c r="I84" s="1"/>
  <c r="I83" s="1"/>
  <c r="I82" s="1"/>
  <c r="I81" s="1"/>
  <c r="K80"/>
  <c r="K79" s="1"/>
  <c r="K78" s="1"/>
  <c r="K77" s="1"/>
  <c r="K76" s="1"/>
  <c r="K75" s="1"/>
  <c r="J80"/>
  <c r="J79" s="1"/>
  <c r="J78" s="1"/>
  <c r="J77" s="1"/>
  <c r="J76" s="1"/>
  <c r="J75" s="1"/>
  <c r="I80"/>
  <c r="I79" s="1"/>
  <c r="I78" s="1"/>
  <c r="I77" s="1"/>
  <c r="I76" s="1"/>
  <c r="I75" s="1"/>
  <c r="J60"/>
  <c r="J59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87" i="3"/>
  <c r="L86" s="1"/>
  <c r="L85" s="1"/>
  <c r="L84" s="1"/>
  <c r="L82" s="1"/>
  <c r="K87"/>
  <c r="K86" s="1"/>
  <c r="K85" s="1"/>
  <c r="K84" s="1"/>
  <c r="K82" s="1"/>
  <c r="J87"/>
  <c r="J48" i="6" l="1"/>
  <c r="K91" i="4"/>
  <c r="L91" i="3"/>
  <c r="J91" i="4"/>
  <c r="K91" i="3"/>
  <c r="J58" i="4"/>
  <c r="J57" s="1"/>
  <c r="L48" i="6"/>
  <c r="K48"/>
  <c r="L82"/>
  <c r="L81" s="1"/>
  <c r="J82"/>
  <c r="J81" s="1"/>
  <c r="I27" i="4"/>
  <c r="I20" s="1"/>
  <c r="K27"/>
  <c r="K20" s="1"/>
  <c r="J27"/>
  <c r="J20" s="1"/>
  <c r="K37" i="6"/>
  <c r="K36" s="1"/>
  <c r="K35" s="1"/>
  <c r="K34" s="1"/>
  <c r="K7" s="1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37" i="6"/>
  <c r="J36" s="1"/>
  <c r="J35" s="1"/>
  <c r="J34" s="1"/>
  <c r="L37"/>
  <c r="L36" s="1"/>
  <c r="L35" s="1"/>
  <c r="L34" s="1"/>
  <c r="L7" s="1"/>
  <c r="I41" i="4"/>
  <c r="K41"/>
  <c r="J41"/>
  <c r="J32"/>
  <c r="I32"/>
  <c r="K32"/>
  <c r="J7" i="6" l="1"/>
  <c r="J56" i="4"/>
  <c r="J55" s="1"/>
  <c r="J54" s="1"/>
  <c r="J53" s="1"/>
  <c r="J90"/>
  <c r="K90" i="3"/>
  <c r="L90"/>
  <c r="K90" i="4"/>
  <c r="J74"/>
  <c r="J67" s="1"/>
  <c r="K74"/>
  <c r="K67" s="1"/>
  <c r="I74"/>
  <c r="I67" s="1"/>
  <c r="J19"/>
  <c r="I19"/>
  <c r="K19"/>
  <c r="K18" s="1"/>
  <c r="K8" s="1"/>
  <c r="I18" l="1"/>
  <c r="I8" s="1"/>
  <c r="I7" s="1"/>
  <c r="K89"/>
  <c r="L89" i="3"/>
  <c r="K88" i="4" s="1"/>
  <c r="J89"/>
  <c r="K89" i="3"/>
  <c r="J88" i="4" s="1"/>
  <c r="J18"/>
  <c r="L79" i="3"/>
  <c r="L78" s="1"/>
  <c r="L77" s="1"/>
  <c r="K79"/>
  <c r="K78" s="1"/>
  <c r="K77" s="1"/>
  <c r="J79"/>
  <c r="J78" s="1"/>
  <c r="J77" s="1"/>
  <c r="J8" i="4" l="1"/>
  <c r="J7" s="1"/>
  <c r="K7"/>
  <c r="L76" i="3"/>
  <c r="K76"/>
  <c r="J76"/>
  <c r="L75" l="1"/>
  <c r="L68" s="1"/>
  <c r="J75"/>
  <c r="J68" s="1"/>
  <c r="K75"/>
  <c r="K68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2"/>
  <c r="J86"/>
  <c r="J85" s="1"/>
  <c r="J84" s="1"/>
  <c r="J82" s="1"/>
  <c r="J42"/>
  <c r="J41"/>
  <c r="J40" s="1"/>
  <c r="J39" s="1"/>
  <c r="J38" s="1"/>
  <c r="J36"/>
  <c r="J35" s="1"/>
  <c r="J34" s="1"/>
  <c r="J31"/>
  <c r="J29"/>
  <c r="J23"/>
  <c r="J22" s="1"/>
  <c r="L52"/>
  <c r="L42"/>
  <c r="L41"/>
  <c r="L40" s="1"/>
  <c r="L39" s="1"/>
  <c r="L38" s="1"/>
  <c r="L36"/>
  <c r="L35" s="1"/>
  <c r="L34" s="1"/>
  <c r="L31"/>
  <c r="L28" s="1"/>
  <c r="L23"/>
  <c r="L22" s="1"/>
  <c r="K52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K10" s="1"/>
  <c r="J28" l="1"/>
  <c r="J21" s="1"/>
  <c r="K28"/>
  <c r="K21" s="1"/>
  <c r="L2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J10" s="1"/>
  <c r="L13"/>
  <c r="L12" s="1"/>
  <c r="L11" s="1"/>
  <c r="L10" s="1"/>
  <c r="K33"/>
  <c r="J33"/>
  <c r="L33"/>
  <c r="K20" l="1"/>
  <c r="K19" s="1"/>
  <c r="L20"/>
  <c r="J20"/>
  <c r="J19" s="1"/>
  <c r="L9" l="1"/>
  <c r="L19"/>
  <c r="D24" i="14"/>
  <c r="D23" s="1"/>
  <c r="J9" i="3" l="1"/>
  <c r="J8" s="1"/>
  <c r="K9"/>
  <c r="K7" s="1"/>
  <c r="D28" i="14" s="1"/>
  <c r="D27" s="1"/>
  <c r="D26" s="1"/>
  <c r="D22" s="1"/>
  <c r="D10" s="1"/>
  <c r="J7" i="3" l="1"/>
  <c r="C28" i="14" s="1"/>
  <c r="C27" s="1"/>
  <c r="C26" s="1"/>
  <c r="C22" s="1"/>
  <c r="C10" s="1"/>
  <c r="E24"/>
  <c r="E23" s="1"/>
  <c r="C24"/>
  <c r="C23" s="1"/>
  <c r="L7" i="3"/>
  <c r="E28" i="14" s="1"/>
  <c r="E27" s="1"/>
  <c r="E26" s="1"/>
  <c r="E22" s="1"/>
  <c r="E10" s="1"/>
</calcChain>
</file>

<file path=xl/sharedStrings.xml><?xml version="1.0" encoding="utf-8"?>
<sst xmlns="http://schemas.openxmlformats.org/spreadsheetml/2006/main" count="1868" uniqueCount="218">
  <si>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</si>
  <si>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</si>
  <si>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</si>
  <si>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</si>
  <si>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</si>
  <si>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</si>
  <si>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</si>
  <si>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</si>
  <si>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</si>
  <si>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</si>
  <si>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</si>
  <si>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</si>
  <si>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</si>
  <si>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</si>
  <si>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</si>
  <si>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</si>
  <si>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</si>
  <si>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</si>
  <si>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</si>
  <si>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</si>
  <si>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</si>
  <si>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</si>
  <si>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</si>
  <si>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</si>
  <si>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</si>
  <si>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</si>
  <si>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</si>
  <si>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</si>
  <si>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</si>
  <si>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</si>
  <si>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</si>
  <si>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</si>
  <si>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</si>
  <si>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</si>
  <si>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</si>
  <si>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</si>
  <si>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</si>
  <si>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</si>
  <si>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</si>
  <si>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</si>
  <si>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</si>
  <si>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</si>
  <si>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</si>
  <si>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</si>
  <si>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</si>
  <si>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</si>
  <si>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</si>
  <si>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</si>
  <si>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</si>
  <si>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</si>
  <si>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</si>
  <si>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</si>
  <si>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</si>
  <si>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</si>
  <si>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</si>
  <si>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</si>
  <si>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</si>
  <si>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</si>
  <si>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</si>
  <si>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</si>
  <si>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</si>
  <si>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</si>
  <si>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</si>
  <si>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</si>
  <si>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</si>
  <si>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</si>
  <si>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</si>
  <si>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</si>
  <si>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</si>
  <si>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</si>
  <si>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</si>
  <si>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</si>
  <si>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</si>
  <si>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</si>
  <si>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</si>
  <si>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</si>
  <si>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</si>
  <si>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</si>
  <si>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</si>
  <si>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</si>
  <si>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</si>
  <si>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</si>
  <si>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</si>
  <si>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</si>
  <si>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</si>
  <si>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</si>
  <si>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</si>
  <si>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</si>
  <si>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</si>
  <si>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</si>
  <si>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</si>
  <si>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</si>
  <si>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</si>
  <si>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</si>
  <si>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</si>
  <si>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</si>
  <si>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</si>
  <si>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</si>
  <si>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</si>
  <si>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</si>
  <si>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</si>
  <si>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</si>
  <si>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</si>
  <si>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</si>
  <si>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</si>
  <si>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</si>
  <si>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</si>
  <si>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</si>
  <si>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</si>
  <si>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</si>
  <si>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</si>
  <si>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</si>
  <si>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</si>
  <si>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</si>
  <si>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</si>
  <si>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</si>
  <si>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</si>
  <si>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</si>
  <si>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</si>
  <si>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</si>
  <si>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</si>
  <si>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</si>
  <si>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</si>
  <si>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</si>
  <si>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</si>
  <si>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</si>
  <si>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</si>
  <si>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</si>
  <si>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</si>
  <si>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</si>
  <si>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</si>
  <si>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</si>
  <si>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</si>
  <si>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</si>
  <si>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</si>
  <si>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</si>
  <si>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</si>
  <si>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</si>
  <si>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</si>
  <si>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</si>
  <si>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</si>
  <si>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</si>
  <si>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</si>
  <si>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</si>
  <si>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</si>
  <si>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</si>
  <si>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</si>
  <si>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</si>
  <si>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</si>
  <si>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</si>
  <si>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</si>
  <si>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</si>
  <si>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</si>
  <si>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</si>
  <si>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</si>
  <si>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</si>
  <si>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</si>
  <si>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>Основные мероприятия                            " благоустройство территории"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</si>
  <si>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</si>
  <si>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2022 ГОД И НА ПЛАНОВЫЙ ПЕРИОД 2023 И 2024 ГОДОВ</t>
  </si>
  <si>
    <t>924</t>
  </si>
  <si>
    <t>Непрограммные расходы главных распорядителей бюджетных средств Трофимовщинского сельского поселения Ромодановского муниципального района Республики Мордовия</t>
  </si>
  <si>
    <t>07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</si>
  <si>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</si>
  <si>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</si>
  <si>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</si>
  <si>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t>
  </si>
  <si>
    <t>Программа 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2018- 2030года"</t>
  </si>
  <si>
    <t>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года"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</si>
  <si>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</si>
  <si>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</si>
  <si>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</si>
  <si>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</si>
  <si>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</si>
  <si>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</si>
  <si>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</si>
  <si>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Непрограммные расходы в рамках обеспечения деятельности главных распорядителей бюджетных средств Трофимовщинского сельского поселения Ромодановского муниципального района Республики Мордовия</t>
  </si>
  <si>
    <t>Администрация Трофимовщинского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</si>
  <si>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</si>
  <si>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</si>
  <si>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</si>
  <si>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</si>
  <si>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</si>
  <si>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</si>
  <si>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</si>
  <si>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</si>
  <si>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</si>
  <si>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t>
  </si>
  <si>
    <t>Основное мероприятие "Благоустройство территории"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</si>
  <si>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</si>
  <si>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</si>
  <si>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</si>
  <si>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</si>
  <si>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</si>
  <si>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</si>
  <si>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</si>
  <si>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Программа "Комплексного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</si>
  <si>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</si>
  <si>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</si>
  <si>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Приложение 1
к решению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2022 год и на плановый период 2023 и 2024 годов»от 29.12.2022г№14
</t>
  </si>
  <si>
    <t>Приложение 2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</si>
  <si>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3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2022 год и на плановый период 2023 и 2024 годов»от 29.12.2021г№14</t>
  </si>
  <si>
    <t>Приложение 4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</si>
  <si>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</si>
  <si>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2022 год и на  плановый период 2023 и 2024 годов"от 29.12.2021№14
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</si>
  <si>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</si>
  <si>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</si>
  <si>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44107</t>
  </si>
  <si>
    <t>Другие вопросы в области национальной экономики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</si>
  <si>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</si>
  <si>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</si>
  <si>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</si>
  <si>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43000</t>
  </si>
  <si>
    <t>S6140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</si>
  <si>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</si>
  <si>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Основное мероприятие"Субсидирование оформления прав собственности на бесхозяйные объекты инженерной инфраструктуры"</t>
  </si>
  <si>
    <t>Муниципальная программа "Энергосбережение и повышение энергетической эффетивности в Ромодановсом муниципальном районе"</t>
  </si>
  <si>
    <t>Коммунальное хозяйство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</si>
</sst>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7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7" fillId="0" borderId="0"/>
    <xf numFmtId="0" fontId="15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5" fillId="0" borderId="16">
      <alignment horizontal="left" wrapText="1" indent="2"/>
    </xf>
    <xf numFmtId="49" fontId="65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4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64" fillId="29" borderId="0" applyNumberFormat="0" applyBorder="0" applyAlignment="0" applyProtection="0"/>
    <xf numFmtId="0" fontId="64" fillId="30" borderId="0" applyNumberFormat="0" applyBorder="0" applyAlignment="0" applyProtection="0"/>
    <xf numFmtId="0" fontId="64" fillId="31" borderId="0" applyNumberFormat="0" applyBorder="0" applyAlignment="0" applyProtection="0"/>
    <xf numFmtId="0" fontId="64" fillId="32" borderId="0" applyNumberFormat="0" applyBorder="0" applyAlignment="0" applyProtection="0"/>
    <xf numFmtId="0" fontId="54" fillId="33" borderId="0" applyNumberFormat="0" applyBorder="0" applyAlignment="0" applyProtection="0"/>
    <xf numFmtId="0" fontId="58" fillId="34" borderId="66" applyNumberFormat="0" applyAlignment="0" applyProtection="0"/>
    <xf numFmtId="0" fontId="60" fillId="35" borderId="69" applyNumberFormat="0" applyAlignment="0" applyProtection="0"/>
    <xf numFmtId="0" fontId="62" fillId="0" borderId="0" applyNumberFormat="0" applyFill="0" applyBorder="0" applyAlignment="0" applyProtection="0"/>
    <xf numFmtId="0" fontId="53" fillId="36" borderId="0" applyNumberFormat="0" applyBorder="0" applyAlignment="0" applyProtection="0"/>
    <xf numFmtId="0" fontId="50" fillId="0" borderId="63" applyNumberFormat="0" applyFill="0" applyAlignment="0" applyProtection="0"/>
    <xf numFmtId="0" fontId="51" fillId="0" borderId="64" applyNumberFormat="0" applyFill="0" applyAlignment="0" applyProtection="0"/>
    <xf numFmtId="0" fontId="52" fillId="0" borderId="65" applyNumberFormat="0" applyFill="0" applyAlignment="0" applyProtection="0"/>
    <xf numFmtId="0" fontId="52" fillId="0" borderId="0" applyNumberFormat="0" applyFill="0" applyBorder="0" applyAlignment="0" applyProtection="0"/>
    <xf numFmtId="0" fontId="56" fillId="37" borderId="66" applyNumberFormat="0" applyAlignment="0" applyProtection="0"/>
    <xf numFmtId="0" fontId="59" fillId="0" borderId="68" applyNumberFormat="0" applyFill="0" applyAlignment="0" applyProtection="0"/>
    <xf numFmtId="0" fontId="55" fillId="38" borderId="0" applyNumberFormat="0" applyBorder="0" applyAlignment="0" applyProtection="0"/>
    <xf numFmtId="0" fontId="6" fillId="39" borderId="70" applyNumberFormat="0" applyFont="0" applyAlignment="0" applyProtection="0"/>
    <xf numFmtId="0" fontId="57" fillId="34" borderId="67" applyNumberFormat="0" applyAlignment="0" applyProtection="0"/>
    <xf numFmtId="0" fontId="66" fillId="0" borderId="0" applyNumberFormat="0" applyFill="0" applyBorder="0" applyAlignment="0" applyProtection="0"/>
    <xf numFmtId="0" fontId="63" fillId="0" borderId="71" applyNumberFormat="0" applyFill="0" applyAlignment="0" applyProtection="0"/>
    <xf numFmtId="0" fontId="61" fillId="0" borderId="0" applyNumberFormat="0" applyFill="0" applyBorder="0" applyAlignment="0" applyProtection="0"/>
  </cellStyleXfs>
  <cellXfs count="180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9" fillId="0" borderId="5" xfId="0" applyNumberFormat="1" applyFont="1" applyFill="1" applyBorder="1" applyAlignment="1">
      <alignment horizontal="center" vertical="center"/>
    </xf>
    <xf numFmtId="168" fontId="21" fillId="2" borderId="5" xfId="3" applyNumberFormat="1" applyFont="1" applyFill="1" applyBorder="1" applyAlignment="1">
      <alignment horizontal="center" vertical="center" wrapText="1"/>
    </xf>
    <xf numFmtId="168" fontId="21" fillId="2" borderId="5" xfId="0" applyNumberFormat="1" applyFont="1" applyFill="1" applyBorder="1" applyAlignment="1">
      <alignment horizontal="center"/>
    </xf>
    <xf numFmtId="168" fontId="24" fillId="2" borderId="5" xfId="3" applyNumberFormat="1" applyFont="1" applyFill="1" applyBorder="1" applyAlignment="1">
      <alignment horizontal="center" vertical="center" wrapText="1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165" fontId="20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49" fillId="0" borderId="0" xfId="194" applyFont="1" applyBorder="1" applyAlignment="1">
      <alignment horizontal="left"/>
    </xf>
    <xf numFmtId="0" fontId="44" fillId="0" borderId="0" xfId="8" applyFont="1" applyAlignment="1"/>
    <xf numFmtId="49" fontId="48" fillId="0" borderId="10" xfId="194" applyNumberFormat="1" applyFont="1" applyBorder="1" applyAlignment="1">
      <alignment horizontal="left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8" fillId="8" borderId="1" xfId="304" applyNumberFormat="1" applyFont="1" applyFill="1" applyBorder="1" applyProtection="1">
      <alignment horizontal="center"/>
    </xf>
    <xf numFmtId="0" fontId="28" fillId="8" borderId="16" xfId="303" applyNumberFormat="1" applyFont="1" applyFill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Fill="1" applyBorder="1"/>
    <xf numFmtId="49" fontId="5" fillId="0" borderId="5" xfId="301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164" fontId="28" fillId="0" borderId="0" xfId="0" applyNumberFormat="1" applyFont="1" applyFill="1" applyAlignment="1">
      <alignment vertical="top" wrapText="1"/>
    </xf>
    <xf numFmtId="49" fontId="4" fillId="0" borderId="5" xfId="297" applyNumberFormat="1" applyFont="1" applyFill="1" applyBorder="1"/>
    <xf numFmtId="170" fontId="28" fillId="0" borderId="5" xfId="0" applyNumberFormat="1" applyFont="1" applyFill="1" applyBorder="1" applyAlignment="1">
      <alignment horizontal="center" vertical="top" wrapText="1"/>
    </xf>
    <xf numFmtId="49" fontId="22" fillId="0" borderId="5" xfId="5" applyNumberFormat="1" applyFont="1" applyFill="1" applyBorder="1" applyAlignment="1">
      <alignment horizontal="left"/>
    </xf>
    <xf numFmtId="164" fontId="28" fillId="0" borderId="0" xfId="0" applyNumberFormat="1" applyFont="1" applyFill="1" applyBorder="1" applyAlignment="1">
      <alignment vertical="top" wrapText="1"/>
    </xf>
    <xf numFmtId="49" fontId="3" fillId="0" borderId="5" xfId="297" applyNumberFormat="1" applyFont="1" applyFill="1" applyBorder="1"/>
    <xf numFmtId="49" fontId="2" fillId="0" borderId="5" xfId="297" applyNumberFormat="1" applyFont="1" applyFill="1" applyBorder="1"/>
    <xf numFmtId="0" fontId="28" fillId="0" borderId="72" xfId="303" applyNumberFormat="1" applyFont="1" applyBorder="1" applyAlignment="1" applyProtection="1">
      <alignment wrapText="1"/>
    </xf>
    <xf numFmtId="1" fontId="27" fillId="2" borderId="5" xfId="5" applyNumberFormat="1" applyFont="1" applyFill="1" applyBorder="1" applyAlignment="1">
      <alignment horizontal="left" vertical="top" wrapText="1"/>
    </xf>
    <xf numFmtId="49" fontId="1" fillId="0" borderId="5" xfId="301" applyNumberFormat="1" applyFont="1" applyFill="1" applyBorder="1"/>
    <xf numFmtId="49" fontId="1" fillId="0" borderId="5" xfId="297" applyNumberFormat="1" applyFont="1" applyFill="1" applyBorder="1"/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right" vertical="top" wrapText="1"/>
    </xf>
    <xf numFmtId="165" fontId="18" fillId="0" borderId="0" xfId="0" applyNumberFormat="1" applyFont="1" applyFill="1" applyBorder="1" applyAlignment="1">
      <alignment horizontal="right" vertical="top"/>
    </xf>
    <xf numFmtId="0" fontId="14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right" vertical="top" wrapText="1"/>
    </xf>
    <xf numFmtId="0" fontId="44" fillId="0" borderId="0" xfId="194" applyFont="1" applyFill="1" applyBorder="1" applyAlignment="1">
      <alignment horizontal="center" vertical="center" wrapText="1"/>
    </xf>
    <xf numFmtId="0" fontId="48" fillId="0" borderId="0" xfId="8" applyFont="1" applyFill="1" applyAlignment="1">
      <alignment horizontal="right" wrapText="1"/>
    </xf>
    <xf numFmtId="0" fontId="47" fillId="0" borderId="0" xfId="8" applyFont="1" applyFill="1" applyAlignment="1">
      <alignment horizontal="right"/>
    </xf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7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35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view="pageBreakPreview" topLeftCell="A4" zoomScaleSheetLayoutView="100" workbookViewId="0">
      <selection activeCell="C20" sqref="C20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7" t="s">
        <v>199</v>
      </c>
      <c r="D1" s="168"/>
      <c r="E1" s="168"/>
    </row>
    <row r="2" spans="1:8" ht="15">
      <c r="B2" s="6"/>
      <c r="C2" s="168"/>
      <c r="D2" s="168"/>
      <c r="E2" s="168"/>
    </row>
    <row r="3" spans="1:8" ht="15">
      <c r="B3" s="6"/>
      <c r="C3" s="168"/>
      <c r="D3" s="168"/>
      <c r="E3" s="168"/>
    </row>
    <row r="4" spans="1:8" ht="33.75" customHeight="1">
      <c r="B4" s="6"/>
      <c r="C4" s="168"/>
      <c r="D4" s="168"/>
      <c r="E4" s="168"/>
    </row>
    <row r="5" spans="1:8" ht="27.75" customHeight="1">
      <c r="C5" s="168"/>
      <c r="D5" s="168"/>
      <c r="E5" s="168"/>
    </row>
    <row r="6" spans="1:8" ht="63" customHeight="1">
      <c r="A6" s="164" t="s">
        <v>158</v>
      </c>
      <c r="B6" s="164"/>
      <c r="C6" s="164"/>
      <c r="D6" s="164"/>
      <c r="E6" s="164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65" t="s">
        <v>23</v>
      </c>
      <c r="B8" s="165" t="s">
        <v>2</v>
      </c>
      <c r="C8" s="166" t="s">
        <v>7</v>
      </c>
      <c r="D8" s="166"/>
      <c r="E8" s="166"/>
      <c r="F8" s="14"/>
      <c r="G8" s="15"/>
    </row>
    <row r="9" spans="1:8" s="16" customFormat="1" ht="16.5" customHeight="1">
      <c r="A9" s="165"/>
      <c r="B9" s="165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8" t="s">
        <v>29</v>
      </c>
      <c r="B11" s="131" t="s">
        <v>30</v>
      </c>
      <c r="C11" s="27">
        <f>C13+C21+C26+C19</f>
        <v>1495.7</v>
      </c>
      <c r="D11" s="27">
        <f>D13+D21+D26</f>
        <v>314.5</v>
      </c>
      <c r="E11" s="27">
        <f>E13+E21+E26</f>
        <v>317.7</v>
      </c>
      <c r="F11" s="19"/>
      <c r="G11" s="20"/>
    </row>
    <row r="12" spans="1:8" s="21" customFormat="1" ht="30">
      <c r="A12" s="129" t="s">
        <v>31</v>
      </c>
      <c r="B12" s="132" t="s">
        <v>32</v>
      </c>
      <c r="C12" s="25">
        <f>C21+C26+C19+C13</f>
        <v>1495.7</v>
      </c>
      <c r="D12" s="25">
        <f>D21+D26</f>
        <v>314.5</v>
      </c>
      <c r="E12" s="25">
        <f>E21+E26</f>
        <v>317.7</v>
      </c>
      <c r="F12" s="19"/>
      <c r="G12" s="20"/>
    </row>
    <row r="13" spans="1:8" s="21" customFormat="1" ht="28.5">
      <c r="A13" s="130" t="s">
        <v>128</v>
      </c>
      <c r="B13" s="133" t="s">
        <v>143</v>
      </c>
      <c r="C13" s="25">
        <f>C14+C16</f>
        <v>423</v>
      </c>
      <c r="D13" s="25">
        <f t="shared" ref="D13:E13" si="0">D14+D16</f>
        <v>0</v>
      </c>
      <c r="E13" s="25">
        <f t="shared" si="0"/>
        <v>0</v>
      </c>
      <c r="F13" s="19"/>
      <c r="G13" s="20"/>
    </row>
    <row r="14" spans="1:8" s="21" customFormat="1" ht="15.75">
      <c r="A14" s="134" t="s">
        <v>129</v>
      </c>
      <c r="B14" s="135" t="s">
        <v>144</v>
      </c>
      <c r="C14" s="26">
        <f>C15</f>
        <v>0</v>
      </c>
      <c r="D14" s="26">
        <f>D15</f>
        <v>0</v>
      </c>
      <c r="E14" s="26">
        <f>E15</f>
        <v>0</v>
      </c>
      <c r="F14" s="19"/>
      <c r="G14" s="20"/>
    </row>
    <row r="15" spans="1:8" s="21" customFormat="1" ht="45">
      <c r="A15" s="136" t="s">
        <v>182</v>
      </c>
      <c r="B15" s="137" t="s">
        <v>183</v>
      </c>
      <c r="C15" s="26"/>
      <c r="D15" s="26"/>
      <c r="E15" s="26"/>
      <c r="F15" s="19"/>
      <c r="G15" s="20"/>
    </row>
    <row r="16" spans="1:8" s="21" customFormat="1" ht="30">
      <c r="A16" s="134" t="s">
        <v>130</v>
      </c>
      <c r="B16" s="135" t="s">
        <v>145</v>
      </c>
      <c r="C16" s="26">
        <f>C17</f>
        <v>423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36" t="s">
        <v>131</v>
      </c>
      <c r="B17" s="137" t="s">
        <v>146</v>
      </c>
      <c r="C17" s="26">
        <v>423</v>
      </c>
      <c r="D17" s="26"/>
      <c r="E17" s="26"/>
      <c r="F17" s="19"/>
      <c r="G17" s="20"/>
    </row>
    <row r="18" spans="1:7" s="21" customFormat="1" ht="30">
      <c r="A18" s="138" t="s">
        <v>132</v>
      </c>
      <c r="B18" s="139" t="s">
        <v>147</v>
      </c>
      <c r="C18" s="26">
        <f t="shared" ref="C18:E19" si="1">C19</f>
        <v>398.7</v>
      </c>
      <c r="D18" s="26">
        <f t="shared" si="1"/>
        <v>0</v>
      </c>
      <c r="E18" s="26">
        <f t="shared" si="1"/>
        <v>0</v>
      </c>
      <c r="F18" s="19"/>
      <c r="G18" s="20"/>
    </row>
    <row r="19" spans="1:7" s="21" customFormat="1" ht="15.75">
      <c r="A19" s="134" t="s">
        <v>133</v>
      </c>
      <c r="B19" s="135" t="s">
        <v>33</v>
      </c>
      <c r="C19" s="26">
        <f t="shared" si="1"/>
        <v>398.7</v>
      </c>
      <c r="D19" s="26">
        <f t="shared" si="1"/>
        <v>0</v>
      </c>
      <c r="E19" s="26">
        <f t="shared" si="1"/>
        <v>0</v>
      </c>
      <c r="F19" s="19"/>
      <c r="G19" s="20"/>
    </row>
    <row r="20" spans="1:7" s="21" customFormat="1" ht="15.75">
      <c r="A20" s="136" t="s">
        <v>134</v>
      </c>
      <c r="B20" s="137" t="s">
        <v>148</v>
      </c>
      <c r="C20" s="26">
        <v>398.7</v>
      </c>
      <c r="D20" s="26"/>
      <c r="E20" s="26"/>
      <c r="F20" s="19"/>
      <c r="G20" s="20"/>
    </row>
    <row r="21" spans="1:7" s="21" customFormat="1" ht="30">
      <c r="A21" s="138" t="s">
        <v>135</v>
      </c>
      <c r="B21" s="139" t="s">
        <v>149</v>
      </c>
      <c r="C21" s="26">
        <f>C22+C24</f>
        <v>95.5</v>
      </c>
      <c r="D21" s="26">
        <f t="shared" ref="D21:E21" si="2">D22+D24</f>
        <v>93</v>
      </c>
      <c r="E21" s="26">
        <f t="shared" si="2"/>
        <v>96.2</v>
      </c>
      <c r="F21" s="19"/>
      <c r="G21" s="20"/>
    </row>
    <row r="22" spans="1:7" s="21" customFormat="1" ht="45">
      <c r="A22" s="134" t="s">
        <v>136</v>
      </c>
      <c r="B22" s="135" t="s">
        <v>150</v>
      </c>
      <c r="C22" s="26">
        <f>C23</f>
        <v>0.2</v>
      </c>
      <c r="D22" s="26">
        <f>D23</f>
        <v>0.2</v>
      </c>
      <c r="E22" s="26">
        <f>E23</f>
        <v>0.2</v>
      </c>
      <c r="F22" s="19"/>
      <c r="G22" s="20"/>
    </row>
    <row r="23" spans="1:7" s="21" customFormat="1" ht="45">
      <c r="A23" s="136" t="s">
        <v>137</v>
      </c>
      <c r="B23" s="137" t="s">
        <v>151</v>
      </c>
      <c r="C23" s="26">
        <v>0.2</v>
      </c>
      <c r="D23" s="26">
        <v>0.2</v>
      </c>
      <c r="E23" s="26">
        <v>0.2</v>
      </c>
      <c r="F23" s="19"/>
      <c r="G23" s="20"/>
    </row>
    <row r="24" spans="1:7" s="21" customFormat="1" ht="45">
      <c r="A24" s="134" t="s">
        <v>138</v>
      </c>
      <c r="B24" s="135" t="s">
        <v>205</v>
      </c>
      <c r="C24" s="26">
        <f>C25</f>
        <v>95.3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">
      <c r="A25" s="136" t="s">
        <v>139</v>
      </c>
      <c r="B25" s="137" t="s">
        <v>206</v>
      </c>
      <c r="C25" s="26">
        <v>95.3</v>
      </c>
      <c r="D25" s="26">
        <v>92.8</v>
      </c>
      <c r="E25" s="26">
        <v>96</v>
      </c>
      <c r="F25" s="19"/>
      <c r="G25" s="20"/>
    </row>
    <row r="26" spans="1:7" s="21" customFormat="1" ht="15.75">
      <c r="A26" s="140" t="s">
        <v>140</v>
      </c>
      <c r="B26" s="141" t="s">
        <v>35</v>
      </c>
      <c r="C26" s="26">
        <f>C27</f>
        <v>578.5</v>
      </c>
      <c r="D26" s="26">
        <f>D27</f>
        <v>221.5</v>
      </c>
      <c r="E26" s="26">
        <f>E27</f>
        <v>221.5</v>
      </c>
      <c r="F26" s="19"/>
      <c r="G26" s="20"/>
    </row>
    <row r="27" spans="1:7" s="21" customFormat="1" ht="60" customHeight="1">
      <c r="A27" s="134" t="s">
        <v>141</v>
      </c>
      <c r="B27" s="135" t="s">
        <v>184</v>
      </c>
      <c r="C27" s="26">
        <f>C28</f>
        <v>578.5</v>
      </c>
      <c r="D27" s="26">
        <f t="shared" ref="D27:E27" si="3">D28</f>
        <v>221.5</v>
      </c>
      <c r="E27" s="26">
        <f t="shared" si="3"/>
        <v>221.5</v>
      </c>
      <c r="F27" s="19"/>
      <c r="G27" s="20"/>
    </row>
    <row r="28" spans="1:7" s="21" customFormat="1" ht="75">
      <c r="A28" s="136" t="s">
        <v>142</v>
      </c>
      <c r="B28" s="160" t="s">
        <v>185</v>
      </c>
      <c r="C28" s="26">
        <v>578.5</v>
      </c>
      <c r="D28" s="26">
        <v>221.5</v>
      </c>
      <c r="E28" s="26">
        <v>221.5</v>
      </c>
      <c r="F28" s="19"/>
      <c r="G28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6"/>
  <sheetViews>
    <sheetView view="pageBreakPreview" topLeftCell="A4" zoomScaleSheetLayoutView="100" workbookViewId="0">
      <selection activeCell="K9" sqref="K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31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9" t="s">
        <v>200</v>
      </c>
      <c r="J1" s="170"/>
      <c r="K1" s="170"/>
      <c r="L1" s="170"/>
    </row>
    <row r="2" spans="1:12" ht="66" customHeight="1">
      <c r="A2" s="171" t="s">
        <v>159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0" t="s">
        <v>1</v>
      </c>
      <c r="J3" s="170"/>
      <c r="K3" s="170"/>
      <c r="L3" s="170"/>
    </row>
    <row r="4" spans="1:12" ht="19.899999999999999" customHeight="1">
      <c r="A4" s="172" t="s">
        <v>2</v>
      </c>
      <c r="B4" s="172" t="s">
        <v>21</v>
      </c>
      <c r="C4" s="172" t="s">
        <v>3</v>
      </c>
      <c r="D4" s="172" t="s">
        <v>4</v>
      </c>
      <c r="E4" s="172" t="s">
        <v>5</v>
      </c>
      <c r="F4" s="172"/>
      <c r="G4" s="172"/>
      <c r="H4" s="172"/>
      <c r="I4" s="172" t="s">
        <v>6</v>
      </c>
      <c r="J4" s="172" t="s">
        <v>7</v>
      </c>
      <c r="K4" s="172"/>
      <c r="L4" s="172"/>
    </row>
    <row r="5" spans="1:12" ht="16.350000000000001" customHeight="1">
      <c r="A5" s="172" t="s">
        <v>0</v>
      </c>
      <c r="B5" s="172" t="s">
        <v>0</v>
      </c>
      <c r="C5" s="172" t="s">
        <v>0</v>
      </c>
      <c r="D5" s="172" t="s">
        <v>0</v>
      </c>
      <c r="E5" s="172" t="s">
        <v>0</v>
      </c>
      <c r="F5" s="172"/>
      <c r="G5" s="172"/>
      <c r="H5" s="172"/>
      <c r="I5" s="172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39">
        <f>J8</f>
        <v>2493.1</v>
      </c>
      <c r="K7" s="39">
        <f t="shared" ref="K7:L7" si="0">K8</f>
        <v>1213.1999999999998</v>
      </c>
      <c r="L7" s="39">
        <f t="shared" si="0"/>
        <v>1230.5</v>
      </c>
    </row>
    <row r="8" spans="1:12" ht="74.25" customHeight="1">
      <c r="A8" s="30" t="s">
        <v>177</v>
      </c>
      <c r="B8" s="31" t="s">
        <v>160</v>
      </c>
      <c r="C8" s="31"/>
      <c r="D8" s="31"/>
      <c r="E8" s="5"/>
      <c r="F8" s="5"/>
      <c r="G8" s="5"/>
      <c r="H8" s="5"/>
      <c r="I8" s="40"/>
      <c r="J8" s="41">
        <f>J9+J44+J54+J68+J82</f>
        <v>2493.1</v>
      </c>
      <c r="K8" s="41">
        <f>K9+K44+K54+K68+K82+K89</f>
        <v>1213.1999999999998</v>
      </c>
      <c r="L8" s="41">
        <f>L9+L44+L54+L68+L82+L89</f>
        <v>1230.5</v>
      </c>
    </row>
    <row r="9" spans="1:12" ht="15">
      <c r="A9" s="33" t="s">
        <v>36</v>
      </c>
      <c r="B9" s="32" t="s">
        <v>160</v>
      </c>
      <c r="C9" s="122" t="s">
        <v>37</v>
      </c>
      <c r="D9" s="122"/>
      <c r="E9" s="46"/>
      <c r="F9" s="46"/>
      <c r="G9" s="46"/>
      <c r="H9" s="46"/>
      <c r="I9" s="126"/>
      <c r="J9" s="52">
        <f>J10+J19+J38</f>
        <v>1470.1</v>
      </c>
      <c r="K9" s="43">
        <f>K10+K19+K38</f>
        <v>663.4</v>
      </c>
      <c r="L9" s="43">
        <f>L10+L19+L38</f>
        <v>648.79999999999995</v>
      </c>
    </row>
    <row r="10" spans="1:12" ht="60">
      <c r="A10" s="33" t="s">
        <v>38</v>
      </c>
      <c r="B10" s="32" t="s">
        <v>160</v>
      </c>
      <c r="C10" s="122" t="s">
        <v>37</v>
      </c>
      <c r="D10" s="122" t="s">
        <v>39</v>
      </c>
      <c r="E10" s="46"/>
      <c r="F10" s="46"/>
      <c r="G10" s="46"/>
      <c r="H10" s="46"/>
      <c r="I10" s="122"/>
      <c r="J10" s="52">
        <f>J11+J16</f>
        <v>454.1</v>
      </c>
      <c r="K10" s="43">
        <f>K11</f>
        <v>203.3</v>
      </c>
      <c r="L10" s="43">
        <f>L11</f>
        <v>181.6</v>
      </c>
    </row>
    <row r="11" spans="1:12" ht="30">
      <c r="A11" s="33" t="s">
        <v>153</v>
      </c>
      <c r="B11" s="32" t="s">
        <v>160</v>
      </c>
      <c r="C11" s="32" t="s">
        <v>37</v>
      </c>
      <c r="D11" s="32" t="s">
        <v>39</v>
      </c>
      <c r="E11" s="45">
        <v>65</v>
      </c>
      <c r="F11" s="45">
        <v>0</v>
      </c>
      <c r="G11" s="45"/>
      <c r="H11" s="45"/>
      <c r="I11" s="32"/>
      <c r="J11" s="43">
        <f t="shared" ref="J11:J13" si="1">J12</f>
        <v>337.1</v>
      </c>
      <c r="K11" s="43">
        <f t="shared" ref="K11:L13" si="2">K12</f>
        <v>203.3</v>
      </c>
      <c r="L11" s="43">
        <f t="shared" si="2"/>
        <v>181.6</v>
      </c>
    </row>
    <row r="12" spans="1:12" ht="15">
      <c r="A12" s="33" t="s">
        <v>40</v>
      </c>
      <c r="B12" s="32" t="s">
        <v>160</v>
      </c>
      <c r="C12" s="32" t="s">
        <v>37</v>
      </c>
      <c r="D12" s="32" t="s">
        <v>39</v>
      </c>
      <c r="E12" s="45">
        <v>65</v>
      </c>
      <c r="F12" s="45">
        <v>1</v>
      </c>
      <c r="G12" s="45"/>
      <c r="H12" s="45"/>
      <c r="I12" s="32"/>
      <c r="J12" s="43">
        <f t="shared" si="1"/>
        <v>337.1</v>
      </c>
      <c r="K12" s="43">
        <f t="shared" si="2"/>
        <v>203.3</v>
      </c>
      <c r="L12" s="43">
        <f t="shared" si="2"/>
        <v>181.6</v>
      </c>
    </row>
    <row r="13" spans="1:12" ht="36.75" customHeight="1">
      <c r="A13" s="33" t="s">
        <v>41</v>
      </c>
      <c r="B13" s="32" t="s">
        <v>160</v>
      </c>
      <c r="C13" s="32" t="s">
        <v>37</v>
      </c>
      <c r="D13" s="32" t="s">
        <v>39</v>
      </c>
      <c r="E13" s="45">
        <v>65</v>
      </c>
      <c r="F13" s="45">
        <v>1</v>
      </c>
      <c r="G13" s="45" t="s">
        <v>66</v>
      </c>
      <c r="H13" s="45" t="s">
        <v>77</v>
      </c>
      <c r="I13" s="32"/>
      <c r="J13" s="43">
        <f t="shared" si="1"/>
        <v>337.1</v>
      </c>
      <c r="K13" s="43">
        <f t="shared" si="2"/>
        <v>203.3</v>
      </c>
      <c r="L13" s="43">
        <f t="shared" si="2"/>
        <v>181.6</v>
      </c>
    </row>
    <row r="14" spans="1:12" ht="120">
      <c r="A14" s="33" t="s">
        <v>42</v>
      </c>
      <c r="B14" s="32" t="s">
        <v>160</v>
      </c>
      <c r="C14" s="32" t="s">
        <v>37</v>
      </c>
      <c r="D14" s="32" t="s">
        <v>39</v>
      </c>
      <c r="E14" s="45">
        <v>65</v>
      </c>
      <c r="F14" s="45">
        <v>1</v>
      </c>
      <c r="G14" s="45" t="s">
        <v>66</v>
      </c>
      <c r="H14" s="45" t="s">
        <v>77</v>
      </c>
      <c r="I14" s="32" t="s">
        <v>68</v>
      </c>
      <c r="J14" s="43">
        <f>J15</f>
        <v>337.1</v>
      </c>
      <c r="K14" s="43">
        <f>K15</f>
        <v>203.3</v>
      </c>
      <c r="L14" s="43">
        <f>L15</f>
        <v>181.6</v>
      </c>
    </row>
    <row r="15" spans="1:12" ht="45">
      <c r="A15" s="33" t="s">
        <v>43</v>
      </c>
      <c r="B15" s="32" t="s">
        <v>160</v>
      </c>
      <c r="C15" s="32" t="s">
        <v>37</v>
      </c>
      <c r="D15" s="32" t="s">
        <v>39</v>
      </c>
      <c r="E15" s="45">
        <v>65</v>
      </c>
      <c r="F15" s="45">
        <v>1</v>
      </c>
      <c r="G15" s="45" t="s">
        <v>66</v>
      </c>
      <c r="H15" s="45" t="s">
        <v>77</v>
      </c>
      <c r="I15" s="32" t="s">
        <v>69</v>
      </c>
      <c r="J15" s="43">
        <v>337.1</v>
      </c>
      <c r="K15" s="43">
        <v>203.3</v>
      </c>
      <c r="L15" s="43">
        <v>181.6</v>
      </c>
    </row>
    <row r="16" spans="1:12" ht="92.25" customHeight="1">
      <c r="A16" s="153" t="s">
        <v>198</v>
      </c>
      <c r="B16" s="32" t="s">
        <v>160</v>
      </c>
      <c r="C16" s="32" t="s">
        <v>37</v>
      </c>
      <c r="D16" s="32" t="s">
        <v>39</v>
      </c>
      <c r="E16" s="45" t="s">
        <v>172</v>
      </c>
      <c r="F16" s="45" t="s">
        <v>8</v>
      </c>
      <c r="G16" s="45" t="s">
        <v>66</v>
      </c>
      <c r="H16" s="45" t="s">
        <v>197</v>
      </c>
      <c r="I16" s="32"/>
      <c r="J16" s="43">
        <f>J17</f>
        <v>117</v>
      </c>
      <c r="K16" s="43"/>
      <c r="L16" s="43"/>
    </row>
    <row r="17" spans="1:12" ht="120.75" customHeight="1">
      <c r="A17" s="33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2" t="s">
        <v>160</v>
      </c>
      <c r="C17" s="32" t="s">
        <v>37</v>
      </c>
      <c r="D17" s="32" t="s">
        <v>39</v>
      </c>
      <c r="E17" s="45" t="s">
        <v>172</v>
      </c>
      <c r="F17" s="45" t="s">
        <v>8</v>
      </c>
      <c r="G17" s="45" t="s">
        <v>66</v>
      </c>
      <c r="H17" s="45" t="s">
        <v>197</v>
      </c>
      <c r="I17" s="32" t="s">
        <v>68</v>
      </c>
      <c r="J17" s="43">
        <f>J18</f>
        <v>117</v>
      </c>
      <c r="K17" s="43"/>
      <c r="L17" s="43"/>
    </row>
    <row r="18" spans="1:12" ht="48.75" customHeight="1">
      <c r="A18" s="33" t="str">
        <f>A15</f>
        <v>Расходы на выплаты персоналу государственных (муниципальных) органов</v>
      </c>
      <c r="B18" s="32" t="s">
        <v>160</v>
      </c>
      <c r="C18" s="32" t="s">
        <v>37</v>
      </c>
      <c r="D18" s="32" t="s">
        <v>39</v>
      </c>
      <c r="E18" s="45" t="s">
        <v>172</v>
      </c>
      <c r="F18" s="45" t="s">
        <v>8</v>
      </c>
      <c r="G18" s="45" t="s">
        <v>66</v>
      </c>
      <c r="H18" s="45" t="s">
        <v>197</v>
      </c>
      <c r="I18" s="32" t="s">
        <v>69</v>
      </c>
      <c r="J18" s="43">
        <v>117</v>
      </c>
      <c r="K18" s="43"/>
      <c r="L18" s="43"/>
    </row>
    <row r="19" spans="1:12" ht="89.25" customHeight="1">
      <c r="A19" s="33" t="s">
        <v>44</v>
      </c>
      <c r="B19" s="32" t="s">
        <v>160</v>
      </c>
      <c r="C19" s="122" t="s">
        <v>37</v>
      </c>
      <c r="D19" s="122" t="s">
        <v>45</v>
      </c>
      <c r="E19" s="45"/>
      <c r="F19" s="45"/>
      <c r="G19" s="45"/>
      <c r="H19" s="45"/>
      <c r="I19" s="42"/>
      <c r="J19" s="52">
        <f>J20+J33+J25</f>
        <v>1016</v>
      </c>
      <c r="K19" s="52">
        <f>K20+K33</f>
        <v>455.09999999999997</v>
      </c>
      <c r="L19" s="52">
        <f>L20+L33</f>
        <v>462.2</v>
      </c>
    </row>
    <row r="20" spans="1:12" ht="30">
      <c r="A20" s="33" t="s">
        <v>154</v>
      </c>
      <c r="B20" s="32" t="s">
        <v>160</v>
      </c>
      <c r="C20" s="142" t="s">
        <v>37</v>
      </c>
      <c r="D20" s="142" t="s">
        <v>45</v>
      </c>
      <c r="E20" s="45">
        <v>65</v>
      </c>
      <c r="F20" s="45">
        <v>0</v>
      </c>
      <c r="G20" s="45"/>
      <c r="H20" s="45"/>
      <c r="I20" s="42"/>
      <c r="J20" s="43">
        <f t="shared" ref="J20" si="3">J21</f>
        <v>778.6</v>
      </c>
      <c r="K20" s="43">
        <f t="shared" ref="K20:L20" si="4">K21</f>
        <v>454.9</v>
      </c>
      <c r="L20" s="43">
        <f t="shared" si="4"/>
        <v>462</v>
      </c>
    </row>
    <row r="21" spans="1:12" ht="46.5" customHeight="1">
      <c r="A21" s="33" t="s">
        <v>156</v>
      </c>
      <c r="B21" s="32" t="s">
        <v>160</v>
      </c>
      <c r="C21" s="32" t="s">
        <v>37</v>
      </c>
      <c r="D21" s="32" t="s">
        <v>45</v>
      </c>
      <c r="E21" s="45">
        <v>65</v>
      </c>
      <c r="F21" s="45">
        <v>2</v>
      </c>
      <c r="G21" s="45"/>
      <c r="H21" s="45"/>
      <c r="I21" s="42"/>
      <c r="J21" s="43">
        <f>J22+J28</f>
        <v>778.6</v>
      </c>
      <c r="K21" s="43">
        <f>K22+K28</f>
        <v>454.9</v>
      </c>
      <c r="L21" s="43">
        <f>L22+L28</f>
        <v>462</v>
      </c>
    </row>
    <row r="22" spans="1:12" ht="45">
      <c r="A22" s="33" t="s">
        <v>48</v>
      </c>
      <c r="B22" s="32" t="s">
        <v>160</v>
      </c>
      <c r="C22" s="32" t="s">
        <v>37</v>
      </c>
      <c r="D22" s="32" t="s">
        <v>45</v>
      </c>
      <c r="E22" s="45">
        <v>65</v>
      </c>
      <c r="F22" s="45">
        <v>2</v>
      </c>
      <c r="G22" s="45" t="s">
        <v>66</v>
      </c>
      <c r="H22" s="45" t="s">
        <v>78</v>
      </c>
      <c r="I22" s="42"/>
      <c r="J22" s="43">
        <f t="shared" ref="J22:J23" si="5">J23</f>
        <v>535.20000000000005</v>
      </c>
      <c r="K22" s="43">
        <f t="shared" ref="K22:L23" si="6">K23</f>
        <v>359.9</v>
      </c>
      <c r="L22" s="43">
        <f t="shared" si="6"/>
        <v>367</v>
      </c>
    </row>
    <row r="23" spans="1:12" ht="120">
      <c r="A23" s="33" t="s">
        <v>42</v>
      </c>
      <c r="B23" s="32" t="s">
        <v>160</v>
      </c>
      <c r="C23" s="32" t="s">
        <v>37</v>
      </c>
      <c r="D23" s="32" t="s">
        <v>45</v>
      </c>
      <c r="E23" s="45">
        <v>65</v>
      </c>
      <c r="F23" s="45">
        <v>2</v>
      </c>
      <c r="G23" s="45" t="s">
        <v>66</v>
      </c>
      <c r="H23" s="45" t="s">
        <v>78</v>
      </c>
      <c r="I23" s="42" t="s">
        <v>68</v>
      </c>
      <c r="J23" s="43">
        <f t="shared" si="5"/>
        <v>535.20000000000005</v>
      </c>
      <c r="K23" s="43">
        <f t="shared" si="6"/>
        <v>359.9</v>
      </c>
      <c r="L23" s="43">
        <f t="shared" si="6"/>
        <v>367</v>
      </c>
    </row>
    <row r="24" spans="1:12" ht="45">
      <c r="A24" s="33" t="s">
        <v>43</v>
      </c>
      <c r="B24" s="32" t="s">
        <v>160</v>
      </c>
      <c r="C24" s="32" t="s">
        <v>37</v>
      </c>
      <c r="D24" s="32" t="s">
        <v>45</v>
      </c>
      <c r="E24" s="45">
        <v>65</v>
      </c>
      <c r="F24" s="45">
        <v>2</v>
      </c>
      <c r="G24" s="45" t="s">
        <v>66</v>
      </c>
      <c r="H24" s="45" t="s">
        <v>78</v>
      </c>
      <c r="I24" s="42" t="s">
        <v>69</v>
      </c>
      <c r="J24" s="43">
        <v>535.20000000000005</v>
      </c>
      <c r="K24" s="43">
        <v>359.9</v>
      </c>
      <c r="L24" s="43">
        <v>367</v>
      </c>
    </row>
    <row r="25" spans="1:12" ht="94.5" customHeight="1">
      <c r="A25" s="33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2" t="s">
        <v>160</v>
      </c>
      <c r="C25" s="32" t="s">
        <v>37</v>
      </c>
      <c r="D25" s="32" t="s">
        <v>45</v>
      </c>
      <c r="E25" s="45" t="s">
        <v>172</v>
      </c>
      <c r="F25" s="45" t="s">
        <v>9</v>
      </c>
      <c r="G25" s="45" t="s">
        <v>66</v>
      </c>
      <c r="H25" s="45" t="s">
        <v>197</v>
      </c>
      <c r="I25" s="42"/>
      <c r="J25" s="43">
        <f>J26</f>
        <v>237.2</v>
      </c>
      <c r="K25" s="43"/>
      <c r="L25" s="43"/>
    </row>
    <row r="26" spans="1:12" ht="123" customHeight="1">
      <c r="A26" s="33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2" t="s">
        <v>160</v>
      </c>
      <c r="C26" s="32" t="s">
        <v>37</v>
      </c>
      <c r="D26" s="32" t="s">
        <v>45</v>
      </c>
      <c r="E26" s="45" t="s">
        <v>172</v>
      </c>
      <c r="F26" s="45" t="s">
        <v>9</v>
      </c>
      <c r="G26" s="45" t="s">
        <v>66</v>
      </c>
      <c r="H26" s="45" t="s">
        <v>197</v>
      </c>
      <c r="I26" s="42" t="s">
        <v>68</v>
      </c>
      <c r="J26" s="43">
        <f>J27</f>
        <v>237.2</v>
      </c>
      <c r="K26" s="43"/>
      <c r="L26" s="43"/>
    </row>
    <row r="27" spans="1:12" ht="45.75" customHeight="1">
      <c r="A27" s="33" t="str">
        <f>A24</f>
        <v>Расходы на выплаты персоналу государственных (муниципальных) органов</v>
      </c>
      <c r="B27" s="32" t="s">
        <v>160</v>
      </c>
      <c r="C27" s="32" t="s">
        <v>37</v>
      </c>
      <c r="D27" s="32" t="s">
        <v>45</v>
      </c>
      <c r="E27" s="45" t="s">
        <v>172</v>
      </c>
      <c r="F27" s="45" t="s">
        <v>9</v>
      </c>
      <c r="G27" s="45" t="s">
        <v>66</v>
      </c>
      <c r="H27" s="45" t="s">
        <v>197</v>
      </c>
      <c r="I27" s="42" t="s">
        <v>69</v>
      </c>
      <c r="J27" s="43">
        <v>237.2</v>
      </c>
      <c r="K27" s="43"/>
      <c r="L27" s="43"/>
    </row>
    <row r="28" spans="1:12" ht="31.5" customHeight="1">
      <c r="A28" s="33" t="s">
        <v>49</v>
      </c>
      <c r="B28" s="32" t="s">
        <v>160</v>
      </c>
      <c r="C28" s="32" t="s">
        <v>37</v>
      </c>
      <c r="D28" s="32" t="s">
        <v>45</v>
      </c>
      <c r="E28" s="45">
        <v>65</v>
      </c>
      <c r="F28" s="45">
        <v>2</v>
      </c>
      <c r="G28" s="45" t="s">
        <v>66</v>
      </c>
      <c r="H28" s="45" t="s">
        <v>79</v>
      </c>
      <c r="I28" s="42"/>
      <c r="J28" s="43">
        <f>+J29+J31</f>
        <v>243.4</v>
      </c>
      <c r="K28" s="43">
        <f>+K29+K31</f>
        <v>95</v>
      </c>
      <c r="L28" s="43">
        <f>+L29+L31</f>
        <v>95</v>
      </c>
    </row>
    <row r="29" spans="1:12" ht="44.25" customHeight="1">
      <c r="A29" s="33" t="s">
        <v>46</v>
      </c>
      <c r="B29" s="32" t="s">
        <v>160</v>
      </c>
      <c r="C29" s="32" t="s">
        <v>37</v>
      </c>
      <c r="D29" s="32" t="s">
        <v>45</v>
      </c>
      <c r="E29" s="45">
        <v>65</v>
      </c>
      <c r="F29" s="45">
        <v>2</v>
      </c>
      <c r="G29" s="45" t="s">
        <v>66</v>
      </c>
      <c r="H29" s="45" t="s">
        <v>79</v>
      </c>
      <c r="I29" s="42" t="s">
        <v>70</v>
      </c>
      <c r="J29" s="43">
        <f t="shared" ref="J29" si="7">J30</f>
        <v>242.9</v>
      </c>
      <c r="K29" s="43">
        <f t="shared" ref="K29" si="8">K30</f>
        <v>90</v>
      </c>
      <c r="L29" s="43">
        <f>L30</f>
        <v>90</v>
      </c>
    </row>
    <row r="30" spans="1:12" ht="60">
      <c r="A30" s="33" t="s">
        <v>47</v>
      </c>
      <c r="B30" s="32" t="s">
        <v>160</v>
      </c>
      <c r="C30" s="32" t="s">
        <v>37</v>
      </c>
      <c r="D30" s="32" t="s">
        <v>45</v>
      </c>
      <c r="E30" s="45">
        <v>65</v>
      </c>
      <c r="F30" s="45">
        <v>2</v>
      </c>
      <c r="G30" s="45" t="s">
        <v>66</v>
      </c>
      <c r="H30" s="45" t="s">
        <v>79</v>
      </c>
      <c r="I30" s="42" t="s">
        <v>71</v>
      </c>
      <c r="J30" s="43">
        <v>242.9</v>
      </c>
      <c r="K30" s="43">
        <v>90</v>
      </c>
      <c r="L30" s="43">
        <v>90</v>
      </c>
    </row>
    <row r="31" spans="1:12" ht="15">
      <c r="A31" s="33" t="s">
        <v>50</v>
      </c>
      <c r="B31" s="32" t="s">
        <v>160</v>
      </c>
      <c r="C31" s="32" t="s">
        <v>37</v>
      </c>
      <c r="D31" s="32" t="s">
        <v>45</v>
      </c>
      <c r="E31" s="45">
        <v>65</v>
      </c>
      <c r="F31" s="45">
        <v>2</v>
      </c>
      <c r="G31" s="45" t="s">
        <v>66</v>
      </c>
      <c r="H31" s="45" t="s">
        <v>79</v>
      </c>
      <c r="I31" s="42" t="s">
        <v>72</v>
      </c>
      <c r="J31" s="43">
        <f t="shared" ref="J31" si="9">J32</f>
        <v>0.5</v>
      </c>
      <c r="K31" s="43">
        <f>K32</f>
        <v>5</v>
      </c>
      <c r="L31" s="43">
        <f>L32</f>
        <v>5</v>
      </c>
    </row>
    <row r="32" spans="1:12" ht="30">
      <c r="A32" s="33" t="s">
        <v>51</v>
      </c>
      <c r="B32" s="32" t="s">
        <v>160</v>
      </c>
      <c r="C32" s="32" t="s">
        <v>37</v>
      </c>
      <c r="D32" s="32" t="s">
        <v>45</v>
      </c>
      <c r="E32" s="45">
        <v>65</v>
      </c>
      <c r="F32" s="45">
        <v>2</v>
      </c>
      <c r="G32" s="45" t="s">
        <v>66</v>
      </c>
      <c r="H32" s="45" t="s">
        <v>79</v>
      </c>
      <c r="I32" s="42" t="s">
        <v>73</v>
      </c>
      <c r="J32" s="43">
        <v>0.5</v>
      </c>
      <c r="K32" s="43">
        <v>5</v>
      </c>
      <c r="L32" s="43">
        <v>5</v>
      </c>
    </row>
    <row r="33" spans="1:12" ht="92.25" customHeight="1">
      <c r="A33" s="33" t="s">
        <v>161</v>
      </c>
      <c r="B33" s="32" t="s">
        <v>160</v>
      </c>
      <c r="C33" s="32" t="s">
        <v>37</v>
      </c>
      <c r="D33" s="32" t="s">
        <v>45</v>
      </c>
      <c r="E33" s="45">
        <v>89</v>
      </c>
      <c r="F33" s="45">
        <v>0</v>
      </c>
      <c r="G33" s="45"/>
      <c r="H33" s="45"/>
      <c r="I33" s="42"/>
      <c r="J33" s="43">
        <f t="shared" ref="J33" si="10">J34</f>
        <v>0.2</v>
      </c>
      <c r="K33" s="43">
        <f t="shared" ref="K33:L34" si="11">K34</f>
        <v>0.2</v>
      </c>
      <c r="L33" s="43">
        <f t="shared" si="11"/>
        <v>0.2</v>
      </c>
    </row>
    <row r="34" spans="1:12" ht="124.5" customHeight="1">
      <c r="A34" s="33" t="s">
        <v>176</v>
      </c>
      <c r="B34" s="32" t="s">
        <v>160</v>
      </c>
      <c r="C34" s="32" t="s">
        <v>37</v>
      </c>
      <c r="D34" s="32" t="s">
        <v>45</v>
      </c>
      <c r="E34" s="45">
        <v>89</v>
      </c>
      <c r="F34" s="45">
        <v>1</v>
      </c>
      <c r="G34" s="45"/>
      <c r="H34" s="45"/>
      <c r="I34" s="42"/>
      <c r="J34" s="43">
        <f>J35</f>
        <v>0.2</v>
      </c>
      <c r="K34" s="43">
        <f t="shared" si="11"/>
        <v>0.2</v>
      </c>
      <c r="L34" s="43">
        <f t="shared" si="11"/>
        <v>0.2</v>
      </c>
    </row>
    <row r="35" spans="1:12" ht="195">
      <c r="A35" s="33" t="s">
        <v>34</v>
      </c>
      <c r="B35" s="32" t="s">
        <v>160</v>
      </c>
      <c r="C35" s="32" t="s">
        <v>37</v>
      </c>
      <c r="D35" s="32" t="s">
        <v>45</v>
      </c>
      <c r="E35" s="45">
        <v>89</v>
      </c>
      <c r="F35" s="45">
        <v>1</v>
      </c>
      <c r="G35" s="45" t="s">
        <v>66</v>
      </c>
      <c r="H35" s="45" t="s">
        <v>80</v>
      </c>
      <c r="I35" s="42"/>
      <c r="J35" s="44">
        <f t="shared" ref="J35:J36" si="12">J36</f>
        <v>0.2</v>
      </c>
      <c r="K35" s="44">
        <f t="shared" ref="K35:L36" si="13">K36</f>
        <v>0.2</v>
      </c>
      <c r="L35" s="44">
        <f t="shared" si="13"/>
        <v>0.2</v>
      </c>
    </row>
    <row r="36" spans="1:12" ht="48" customHeight="1">
      <c r="A36" s="33" t="s">
        <v>46</v>
      </c>
      <c r="B36" s="32" t="s">
        <v>160</v>
      </c>
      <c r="C36" s="32" t="s">
        <v>37</v>
      </c>
      <c r="D36" s="32" t="s">
        <v>45</v>
      </c>
      <c r="E36" s="45">
        <v>89</v>
      </c>
      <c r="F36" s="45">
        <v>1</v>
      </c>
      <c r="G36" s="45" t="s">
        <v>66</v>
      </c>
      <c r="H36" s="45" t="s">
        <v>80</v>
      </c>
      <c r="I36" s="42" t="s">
        <v>70</v>
      </c>
      <c r="J36" s="44">
        <f t="shared" si="12"/>
        <v>0.2</v>
      </c>
      <c r="K36" s="44">
        <f t="shared" si="13"/>
        <v>0.2</v>
      </c>
      <c r="L36" s="44">
        <f t="shared" si="13"/>
        <v>0.2</v>
      </c>
    </row>
    <row r="37" spans="1:12" ht="60">
      <c r="A37" s="33" t="s">
        <v>47</v>
      </c>
      <c r="B37" s="32" t="s">
        <v>160</v>
      </c>
      <c r="C37" s="32" t="s">
        <v>37</v>
      </c>
      <c r="D37" s="32" t="s">
        <v>45</v>
      </c>
      <c r="E37" s="45">
        <v>89</v>
      </c>
      <c r="F37" s="45">
        <v>1</v>
      </c>
      <c r="G37" s="45" t="s">
        <v>66</v>
      </c>
      <c r="H37" s="45" t="s">
        <v>80</v>
      </c>
      <c r="I37" s="42" t="s">
        <v>71</v>
      </c>
      <c r="J37" s="44">
        <v>0.2</v>
      </c>
      <c r="K37" s="44">
        <v>0.2</v>
      </c>
      <c r="L37" s="44">
        <v>0.2</v>
      </c>
    </row>
    <row r="38" spans="1:12" ht="15">
      <c r="A38" s="33" t="s">
        <v>53</v>
      </c>
      <c r="B38" s="32" t="s">
        <v>160</v>
      </c>
      <c r="C38" s="122" t="s">
        <v>37</v>
      </c>
      <c r="D38" s="122" t="s">
        <v>18</v>
      </c>
      <c r="E38" s="45"/>
      <c r="F38" s="45"/>
      <c r="G38" s="45"/>
      <c r="H38" s="45"/>
      <c r="I38" s="126"/>
      <c r="J38" s="52">
        <f t="shared" ref="J38:J40" si="14">J39</f>
        <v>0</v>
      </c>
      <c r="K38" s="43">
        <f t="shared" ref="K38:L40" si="15">K39</f>
        <v>5</v>
      </c>
      <c r="L38" s="43">
        <f t="shared" si="15"/>
        <v>5</v>
      </c>
    </row>
    <row r="39" spans="1:12" ht="91.5" customHeight="1">
      <c r="A39" s="33" t="s">
        <v>161</v>
      </c>
      <c r="B39" s="32" t="s">
        <v>160</v>
      </c>
      <c r="C39" s="32" t="s">
        <v>37</v>
      </c>
      <c r="D39" s="32" t="s">
        <v>18</v>
      </c>
      <c r="E39" s="45" t="s">
        <v>81</v>
      </c>
      <c r="F39" s="45" t="s">
        <v>82</v>
      </c>
      <c r="G39" s="45"/>
      <c r="H39" s="45"/>
      <c r="I39" s="42"/>
      <c r="J39" s="43">
        <f t="shared" si="14"/>
        <v>0</v>
      </c>
      <c r="K39" s="43">
        <f t="shared" si="15"/>
        <v>5</v>
      </c>
      <c r="L39" s="43">
        <f t="shared" si="15"/>
        <v>5</v>
      </c>
    </row>
    <row r="40" spans="1:12" ht="123.75" customHeight="1">
      <c r="A40" s="33" t="s">
        <v>176</v>
      </c>
      <c r="B40" s="32" t="s">
        <v>160</v>
      </c>
      <c r="C40" s="32" t="s">
        <v>37</v>
      </c>
      <c r="D40" s="32" t="s">
        <v>18</v>
      </c>
      <c r="E40" s="45" t="s">
        <v>81</v>
      </c>
      <c r="F40" s="45" t="s">
        <v>8</v>
      </c>
      <c r="G40" s="45"/>
      <c r="H40" s="45"/>
      <c r="I40" s="42"/>
      <c r="J40" s="43">
        <f t="shared" si="14"/>
        <v>0</v>
      </c>
      <c r="K40" s="43">
        <f t="shared" si="15"/>
        <v>5</v>
      </c>
      <c r="L40" s="43">
        <f t="shared" si="15"/>
        <v>5</v>
      </c>
    </row>
    <row r="41" spans="1:12" ht="75">
      <c r="A41" s="33" t="s">
        <v>179</v>
      </c>
      <c r="B41" s="32" t="s">
        <v>160</v>
      </c>
      <c r="C41" s="32" t="s">
        <v>37</v>
      </c>
      <c r="D41" s="32" t="s">
        <v>18</v>
      </c>
      <c r="E41" s="45" t="s">
        <v>81</v>
      </c>
      <c r="F41" s="45" t="s">
        <v>8</v>
      </c>
      <c r="G41" s="45" t="s">
        <v>66</v>
      </c>
      <c r="H41" s="45" t="s">
        <v>83</v>
      </c>
      <c r="I41" s="42"/>
      <c r="J41" s="43">
        <f>J43</f>
        <v>0</v>
      </c>
      <c r="K41" s="43">
        <f>K43</f>
        <v>5</v>
      </c>
      <c r="L41" s="43">
        <f>L43</f>
        <v>5</v>
      </c>
    </row>
    <row r="42" spans="1:12" ht="15">
      <c r="A42" s="33" t="s">
        <v>50</v>
      </c>
      <c r="B42" s="32" t="s">
        <v>160</v>
      </c>
      <c r="C42" s="32" t="s">
        <v>37</v>
      </c>
      <c r="D42" s="32" t="s">
        <v>18</v>
      </c>
      <c r="E42" s="45" t="s">
        <v>81</v>
      </c>
      <c r="F42" s="45" t="s">
        <v>8</v>
      </c>
      <c r="G42" s="45" t="s">
        <v>66</v>
      </c>
      <c r="H42" s="45" t="s">
        <v>83</v>
      </c>
      <c r="I42" s="42" t="s">
        <v>72</v>
      </c>
      <c r="J42" s="43">
        <f>J43</f>
        <v>0</v>
      </c>
      <c r="K42" s="43">
        <f>K43</f>
        <v>5</v>
      </c>
      <c r="L42" s="43">
        <f>L43</f>
        <v>5</v>
      </c>
    </row>
    <row r="43" spans="1:12" ht="15">
      <c r="A43" s="33" t="s">
        <v>54</v>
      </c>
      <c r="B43" s="32" t="s">
        <v>160</v>
      </c>
      <c r="C43" s="32" t="s">
        <v>37</v>
      </c>
      <c r="D43" s="32" t="s">
        <v>55</v>
      </c>
      <c r="E43" s="45" t="s">
        <v>81</v>
      </c>
      <c r="F43" s="45" t="s">
        <v>8</v>
      </c>
      <c r="G43" s="45" t="s">
        <v>66</v>
      </c>
      <c r="H43" s="45" t="s">
        <v>83</v>
      </c>
      <c r="I43" s="42" t="s">
        <v>74</v>
      </c>
      <c r="J43" s="43"/>
      <c r="K43" s="43">
        <v>5</v>
      </c>
      <c r="L43" s="43">
        <v>5</v>
      </c>
    </row>
    <row r="44" spans="1:12" ht="15">
      <c r="A44" s="30" t="s">
        <v>118</v>
      </c>
      <c r="B44" s="31" t="s">
        <v>160</v>
      </c>
      <c r="C44" s="31" t="s">
        <v>39</v>
      </c>
      <c r="D44" s="32"/>
      <c r="E44" s="45"/>
      <c r="F44" s="45"/>
      <c r="G44" s="45"/>
      <c r="H44" s="45"/>
      <c r="I44" s="42"/>
      <c r="J44" s="43">
        <f>J45</f>
        <v>95.300000000000011</v>
      </c>
      <c r="K44" s="43">
        <f t="shared" ref="K44:L44" si="16">K45</f>
        <v>92.8</v>
      </c>
      <c r="L44" s="43">
        <f t="shared" si="16"/>
        <v>96</v>
      </c>
    </row>
    <row r="45" spans="1:12" ht="30">
      <c r="A45" s="33" t="s">
        <v>119</v>
      </c>
      <c r="B45" s="32" t="s">
        <v>160</v>
      </c>
      <c r="C45" s="32" t="s">
        <v>39</v>
      </c>
      <c r="D45" s="32" t="s">
        <v>56</v>
      </c>
      <c r="E45" s="45"/>
      <c r="F45" s="45"/>
      <c r="G45" s="45"/>
      <c r="H45" s="45"/>
      <c r="I45" s="42"/>
      <c r="J45" s="43">
        <f t="shared" ref="J45:L46" si="17">J46</f>
        <v>95.300000000000011</v>
      </c>
      <c r="K45" s="43">
        <f t="shared" si="17"/>
        <v>92.8</v>
      </c>
      <c r="L45" s="43">
        <f t="shared" si="17"/>
        <v>96</v>
      </c>
    </row>
    <row r="46" spans="1:12" ht="60">
      <c r="A46" s="33" t="s">
        <v>120</v>
      </c>
      <c r="B46" s="32" t="s">
        <v>160</v>
      </c>
      <c r="C46" s="32" t="s">
        <v>39</v>
      </c>
      <c r="D46" s="32" t="s">
        <v>56</v>
      </c>
      <c r="E46" s="45" t="s">
        <v>85</v>
      </c>
      <c r="F46" s="45" t="s">
        <v>82</v>
      </c>
      <c r="G46" s="45"/>
      <c r="H46" s="45"/>
      <c r="I46" s="42"/>
      <c r="J46" s="43">
        <f>J47</f>
        <v>95.300000000000011</v>
      </c>
      <c r="K46" s="43">
        <f t="shared" si="17"/>
        <v>92.8</v>
      </c>
      <c r="L46" s="43">
        <f t="shared" si="17"/>
        <v>96</v>
      </c>
    </row>
    <row r="47" spans="1:12" ht="45">
      <c r="A47" s="33" t="s">
        <v>121</v>
      </c>
      <c r="B47" s="32" t="s">
        <v>160</v>
      </c>
      <c r="C47" s="32" t="s">
        <v>39</v>
      </c>
      <c r="D47" s="32" t="s">
        <v>56</v>
      </c>
      <c r="E47" s="45" t="s">
        <v>85</v>
      </c>
      <c r="F47" s="45" t="s">
        <v>10</v>
      </c>
      <c r="G47" s="45"/>
      <c r="H47" s="45"/>
      <c r="I47" s="42"/>
      <c r="J47" s="43">
        <f t="shared" ref="J47:J52" si="18">J48</f>
        <v>95.300000000000011</v>
      </c>
      <c r="K47" s="43">
        <f t="shared" ref="K47:L52" si="19">K48</f>
        <v>92.8</v>
      </c>
      <c r="L47" s="43">
        <f t="shared" si="19"/>
        <v>96</v>
      </c>
    </row>
    <row r="48" spans="1:12" ht="75">
      <c r="A48" s="35" t="s">
        <v>122</v>
      </c>
      <c r="B48" s="32" t="s">
        <v>160</v>
      </c>
      <c r="C48" s="32" t="s">
        <v>39</v>
      </c>
      <c r="D48" s="32" t="s">
        <v>56</v>
      </c>
      <c r="E48" s="45" t="s">
        <v>85</v>
      </c>
      <c r="F48" s="45" t="s">
        <v>10</v>
      </c>
      <c r="G48" s="45" t="s">
        <v>39</v>
      </c>
      <c r="H48" s="45"/>
      <c r="I48" s="42"/>
      <c r="J48" s="43">
        <f t="shared" si="18"/>
        <v>95.300000000000011</v>
      </c>
      <c r="K48" s="43">
        <f t="shared" si="19"/>
        <v>92.8</v>
      </c>
      <c r="L48" s="43">
        <f t="shared" si="19"/>
        <v>96</v>
      </c>
    </row>
    <row r="49" spans="1:12" ht="60">
      <c r="A49" s="33" t="s">
        <v>124</v>
      </c>
      <c r="B49" s="32" t="s">
        <v>160</v>
      </c>
      <c r="C49" s="32" t="s">
        <v>39</v>
      </c>
      <c r="D49" s="32" t="s">
        <v>56</v>
      </c>
      <c r="E49" s="45" t="s">
        <v>85</v>
      </c>
      <c r="F49" s="45" t="s">
        <v>10</v>
      </c>
      <c r="G49" s="45" t="s">
        <v>39</v>
      </c>
      <c r="H49" s="45" t="s">
        <v>123</v>
      </c>
      <c r="I49" s="42"/>
      <c r="J49" s="43">
        <f>J52+J50</f>
        <v>95.300000000000011</v>
      </c>
      <c r="K49" s="43">
        <f t="shared" ref="K49:L49" si="20">K52+K50</f>
        <v>92.8</v>
      </c>
      <c r="L49" s="43">
        <f t="shared" si="20"/>
        <v>96</v>
      </c>
    </row>
    <row r="50" spans="1:12" ht="120">
      <c r="A50" s="33" t="s">
        <v>42</v>
      </c>
      <c r="B50" s="32" t="s">
        <v>160</v>
      </c>
      <c r="C50" s="32" t="s">
        <v>39</v>
      </c>
      <c r="D50" s="32" t="s">
        <v>56</v>
      </c>
      <c r="E50" s="45" t="s">
        <v>85</v>
      </c>
      <c r="F50" s="45" t="s">
        <v>10</v>
      </c>
      <c r="G50" s="45" t="s">
        <v>39</v>
      </c>
      <c r="H50" s="45" t="s">
        <v>123</v>
      </c>
      <c r="I50" s="42" t="s">
        <v>68</v>
      </c>
      <c r="J50" s="43">
        <f>J51</f>
        <v>91.9</v>
      </c>
      <c r="K50" s="43">
        <f t="shared" ref="K50:L50" si="21">K51</f>
        <v>87.8</v>
      </c>
      <c r="L50" s="43">
        <f t="shared" si="21"/>
        <v>91</v>
      </c>
    </row>
    <row r="51" spans="1:12" ht="45">
      <c r="A51" s="33" t="s">
        <v>43</v>
      </c>
      <c r="B51" s="32" t="s">
        <v>160</v>
      </c>
      <c r="C51" s="32" t="s">
        <v>39</v>
      </c>
      <c r="D51" s="32" t="s">
        <v>56</v>
      </c>
      <c r="E51" s="45" t="s">
        <v>85</v>
      </c>
      <c r="F51" s="45" t="s">
        <v>10</v>
      </c>
      <c r="G51" s="45" t="s">
        <v>39</v>
      </c>
      <c r="H51" s="45" t="s">
        <v>123</v>
      </c>
      <c r="I51" s="42" t="s">
        <v>69</v>
      </c>
      <c r="J51" s="43">
        <v>91.9</v>
      </c>
      <c r="K51" s="43">
        <v>87.8</v>
      </c>
      <c r="L51" s="43">
        <v>91</v>
      </c>
    </row>
    <row r="52" spans="1:12" ht="48" customHeight="1">
      <c r="A52" s="33" t="s">
        <v>46</v>
      </c>
      <c r="B52" s="32" t="s">
        <v>160</v>
      </c>
      <c r="C52" s="32" t="s">
        <v>39</v>
      </c>
      <c r="D52" s="32" t="s">
        <v>56</v>
      </c>
      <c r="E52" s="45" t="s">
        <v>85</v>
      </c>
      <c r="F52" s="45" t="s">
        <v>10</v>
      </c>
      <c r="G52" s="45" t="s">
        <v>39</v>
      </c>
      <c r="H52" s="45" t="s">
        <v>123</v>
      </c>
      <c r="I52" s="42" t="s">
        <v>70</v>
      </c>
      <c r="J52" s="43">
        <f t="shared" si="18"/>
        <v>3.4</v>
      </c>
      <c r="K52" s="43">
        <f t="shared" si="19"/>
        <v>5</v>
      </c>
      <c r="L52" s="43">
        <f t="shared" si="19"/>
        <v>5</v>
      </c>
    </row>
    <row r="53" spans="1:12" ht="60">
      <c r="A53" s="33" t="s">
        <v>47</v>
      </c>
      <c r="B53" s="32" t="s">
        <v>160</v>
      </c>
      <c r="C53" s="32" t="s">
        <v>39</v>
      </c>
      <c r="D53" s="32" t="s">
        <v>56</v>
      </c>
      <c r="E53" s="45" t="s">
        <v>85</v>
      </c>
      <c r="F53" s="45" t="s">
        <v>10</v>
      </c>
      <c r="G53" s="45" t="s">
        <v>39</v>
      </c>
      <c r="H53" s="45" t="s">
        <v>123</v>
      </c>
      <c r="I53" s="42" t="s">
        <v>71</v>
      </c>
      <c r="J53" s="43">
        <v>3.4</v>
      </c>
      <c r="K53" s="43">
        <v>5</v>
      </c>
      <c r="L53" s="43">
        <v>5</v>
      </c>
    </row>
    <row r="54" spans="1:12" ht="18.75" customHeight="1">
      <c r="A54" s="30" t="s">
        <v>57</v>
      </c>
      <c r="B54" s="31" t="s">
        <v>160</v>
      </c>
      <c r="C54" s="156" t="s">
        <v>45</v>
      </c>
      <c r="D54" s="32"/>
      <c r="E54" s="45"/>
      <c r="F54" s="45"/>
      <c r="G54" s="45"/>
      <c r="H54" s="45"/>
      <c r="I54" s="42"/>
      <c r="J54" s="43">
        <f>J55+J62</f>
        <v>652.6</v>
      </c>
      <c r="K54" s="43">
        <f>K55</f>
        <v>221.5</v>
      </c>
      <c r="L54" s="43">
        <f>L55</f>
        <v>221.5</v>
      </c>
    </row>
    <row r="55" spans="1:12" ht="30">
      <c r="A55" s="33" t="s">
        <v>59</v>
      </c>
      <c r="B55" s="32" t="s">
        <v>160</v>
      </c>
      <c r="C55" s="32" t="s">
        <v>45</v>
      </c>
      <c r="D55" s="32" t="s">
        <v>60</v>
      </c>
      <c r="E55" s="45"/>
      <c r="F55" s="45"/>
      <c r="G55" s="45"/>
      <c r="H55" s="45"/>
      <c r="I55" s="42"/>
      <c r="J55" s="43">
        <f>J56</f>
        <v>295.60000000000002</v>
      </c>
      <c r="K55" s="43">
        <f t="shared" ref="K55:L55" si="22">K56</f>
        <v>221.5</v>
      </c>
      <c r="L55" s="43">
        <f t="shared" si="22"/>
        <v>221.5</v>
      </c>
    </row>
    <row r="56" spans="1:12" ht="118.5" customHeight="1">
      <c r="A56" s="36" t="s">
        <v>180</v>
      </c>
      <c r="B56" s="32" t="s">
        <v>160</v>
      </c>
      <c r="C56" s="32" t="s">
        <v>45</v>
      </c>
      <c r="D56" s="32" t="s">
        <v>60</v>
      </c>
      <c r="E56" s="45" t="s">
        <v>17</v>
      </c>
      <c r="F56" s="45" t="s">
        <v>82</v>
      </c>
      <c r="G56" s="45"/>
      <c r="H56" s="45"/>
      <c r="I56" s="42"/>
      <c r="J56" s="43">
        <f>J59</f>
        <v>295.60000000000002</v>
      </c>
      <c r="K56" s="43">
        <f t="shared" ref="K56:L56" si="23">K59</f>
        <v>221.5</v>
      </c>
      <c r="L56" s="43">
        <f t="shared" si="23"/>
        <v>221.5</v>
      </c>
    </row>
    <row r="57" spans="1:12" ht="118.5" customHeight="1">
      <c r="A57" s="36" t="s">
        <v>186</v>
      </c>
      <c r="B57" s="32" t="s">
        <v>160</v>
      </c>
      <c r="C57" s="32" t="s">
        <v>45</v>
      </c>
      <c r="D57" s="32" t="s">
        <v>60</v>
      </c>
      <c r="E57" s="45" t="s">
        <v>17</v>
      </c>
      <c r="F57" s="45" t="s">
        <v>39</v>
      </c>
      <c r="G57" s="45"/>
      <c r="H57" s="45"/>
      <c r="I57" s="42"/>
      <c r="J57" s="43">
        <f>J58</f>
        <v>295.60000000000002</v>
      </c>
      <c r="K57" s="43">
        <f t="shared" ref="K57:L57" si="24">K58</f>
        <v>221.5</v>
      </c>
      <c r="L57" s="43">
        <f t="shared" si="24"/>
        <v>221.5</v>
      </c>
    </row>
    <row r="58" spans="1:12" ht="90.75" customHeight="1">
      <c r="A58" s="36" t="s">
        <v>175</v>
      </c>
      <c r="B58" s="32" t="s">
        <v>160</v>
      </c>
      <c r="C58" s="32" t="s">
        <v>45</v>
      </c>
      <c r="D58" s="32" t="s">
        <v>60</v>
      </c>
      <c r="E58" s="45" t="s">
        <v>17</v>
      </c>
      <c r="F58" s="45" t="s">
        <v>39</v>
      </c>
      <c r="G58" s="45" t="s">
        <v>45</v>
      </c>
      <c r="H58" s="45"/>
      <c r="I58" s="42"/>
      <c r="J58" s="43">
        <f>J59</f>
        <v>295.60000000000002</v>
      </c>
      <c r="K58" s="43">
        <f>K59</f>
        <v>221.5</v>
      </c>
      <c r="L58" s="43">
        <f>L59</f>
        <v>221.5</v>
      </c>
    </row>
    <row r="59" spans="1:12" ht="345.75" customHeight="1">
      <c r="A59" s="145" t="s">
        <v>165</v>
      </c>
      <c r="B59" s="32" t="s">
        <v>160</v>
      </c>
      <c r="C59" s="32" t="s">
        <v>45</v>
      </c>
      <c r="D59" s="32" t="s">
        <v>60</v>
      </c>
      <c r="E59" s="45" t="s">
        <v>17</v>
      </c>
      <c r="F59" s="45" t="s">
        <v>39</v>
      </c>
      <c r="G59" s="45" t="s">
        <v>45</v>
      </c>
      <c r="H59" s="45" t="s">
        <v>86</v>
      </c>
      <c r="I59" s="42"/>
      <c r="J59" s="43">
        <f>J60</f>
        <v>295.60000000000002</v>
      </c>
      <c r="K59" s="43">
        <f t="shared" ref="K59:L59" si="25">K60</f>
        <v>221.5</v>
      </c>
      <c r="L59" s="43">
        <f t="shared" si="25"/>
        <v>221.5</v>
      </c>
    </row>
    <row r="60" spans="1:12" ht="47.25" customHeight="1">
      <c r="A60" s="33" t="s">
        <v>46</v>
      </c>
      <c r="B60" s="32" t="s">
        <v>160</v>
      </c>
      <c r="C60" s="32" t="s">
        <v>45</v>
      </c>
      <c r="D60" s="32" t="s">
        <v>60</v>
      </c>
      <c r="E60" s="45" t="s">
        <v>17</v>
      </c>
      <c r="F60" s="45" t="s">
        <v>39</v>
      </c>
      <c r="G60" s="45" t="s">
        <v>45</v>
      </c>
      <c r="H60" s="45" t="s">
        <v>86</v>
      </c>
      <c r="I60" s="42" t="s">
        <v>70</v>
      </c>
      <c r="J60" s="43">
        <f>J61</f>
        <v>295.60000000000002</v>
      </c>
      <c r="K60" s="43">
        <f t="shared" ref="K60:L60" si="26">K61</f>
        <v>221.5</v>
      </c>
      <c r="L60" s="43">
        <f t="shared" si="26"/>
        <v>221.5</v>
      </c>
    </row>
    <row r="61" spans="1:12" ht="60">
      <c r="A61" s="33" t="s">
        <v>47</v>
      </c>
      <c r="B61" s="32" t="s">
        <v>160</v>
      </c>
      <c r="C61" s="32" t="s">
        <v>45</v>
      </c>
      <c r="D61" s="32" t="s">
        <v>60</v>
      </c>
      <c r="E61" s="45" t="s">
        <v>17</v>
      </c>
      <c r="F61" s="45" t="s">
        <v>39</v>
      </c>
      <c r="G61" s="45" t="s">
        <v>45</v>
      </c>
      <c r="H61" s="45" t="s">
        <v>86</v>
      </c>
      <c r="I61" s="42" t="s">
        <v>71</v>
      </c>
      <c r="J61" s="43">
        <v>295.60000000000002</v>
      </c>
      <c r="K61" s="43">
        <v>221.5</v>
      </c>
      <c r="L61" s="43">
        <v>221.5</v>
      </c>
    </row>
    <row r="62" spans="1:12" ht="30">
      <c r="A62" s="37" t="s">
        <v>208</v>
      </c>
      <c r="B62" s="32" t="s">
        <v>160</v>
      </c>
      <c r="C62" s="32" t="s">
        <v>45</v>
      </c>
      <c r="D62" s="32" t="s">
        <v>20</v>
      </c>
      <c r="E62" s="45"/>
      <c r="F62" s="45"/>
      <c r="G62" s="45"/>
      <c r="H62" s="45"/>
      <c r="I62" s="42"/>
      <c r="J62" s="43">
        <f>J63</f>
        <v>357</v>
      </c>
      <c r="K62" s="43"/>
      <c r="L62" s="43"/>
    </row>
    <row r="63" spans="1:12" ht="92.25" customHeight="1">
      <c r="A63" s="33" t="s">
        <v>209</v>
      </c>
      <c r="B63" s="32" t="s">
        <v>160</v>
      </c>
      <c r="C63" s="32" t="s">
        <v>45</v>
      </c>
      <c r="D63" s="32" t="s">
        <v>20</v>
      </c>
      <c r="E63" s="45" t="s">
        <v>81</v>
      </c>
      <c r="F63" s="45" t="s">
        <v>82</v>
      </c>
      <c r="G63" s="45"/>
      <c r="H63" s="45"/>
      <c r="I63" s="42"/>
      <c r="J63" s="43">
        <f>J64</f>
        <v>357</v>
      </c>
      <c r="K63" s="43"/>
      <c r="L63" s="43"/>
    </row>
    <row r="64" spans="1:12" ht="120">
      <c r="A64" s="33" t="s">
        <v>210</v>
      </c>
      <c r="B64" s="32" t="s">
        <v>160</v>
      </c>
      <c r="C64" s="32" t="s">
        <v>45</v>
      </c>
      <c r="D64" s="32" t="s">
        <v>20</v>
      </c>
      <c r="E64" s="45" t="s">
        <v>81</v>
      </c>
      <c r="F64" s="45" t="s">
        <v>8</v>
      </c>
      <c r="G64" s="45" t="s">
        <v>66</v>
      </c>
      <c r="H64" s="45"/>
      <c r="I64" s="42"/>
      <c r="J64" s="43">
        <f>J65</f>
        <v>357</v>
      </c>
      <c r="K64" s="43"/>
      <c r="L64" s="43"/>
    </row>
    <row r="65" spans="1:12" ht="209.25" customHeight="1">
      <c r="A65" s="161" t="s">
        <v>211</v>
      </c>
      <c r="B65" s="32" t="s">
        <v>160</v>
      </c>
      <c r="C65" s="32" t="s">
        <v>45</v>
      </c>
      <c r="D65" s="32" t="s">
        <v>20</v>
      </c>
      <c r="E65" s="45" t="s">
        <v>81</v>
      </c>
      <c r="F65" s="45" t="s">
        <v>8</v>
      </c>
      <c r="G65" s="45" t="s">
        <v>66</v>
      </c>
      <c r="H65" s="45" t="s">
        <v>207</v>
      </c>
      <c r="I65" s="42"/>
      <c r="J65" s="43">
        <f>J66</f>
        <v>357</v>
      </c>
      <c r="K65" s="43"/>
      <c r="L65" s="43"/>
    </row>
    <row r="66" spans="1:12" ht="52.5" customHeight="1">
      <c r="A66" s="161" t="str">
        <f>A60</f>
        <v>Закупка товаров, работ и услуг для обеспечения государственных (муниципальных) нужд</v>
      </c>
      <c r="B66" s="32" t="s">
        <v>160</v>
      </c>
      <c r="C66" s="32" t="s">
        <v>45</v>
      </c>
      <c r="D66" s="32" t="s">
        <v>20</v>
      </c>
      <c r="E66" s="45" t="s">
        <v>81</v>
      </c>
      <c r="F66" s="45" t="s">
        <v>8</v>
      </c>
      <c r="G66" s="45" t="s">
        <v>66</v>
      </c>
      <c r="H66" s="45" t="s">
        <v>207</v>
      </c>
      <c r="I66" s="42" t="s">
        <v>70</v>
      </c>
      <c r="J66" s="43">
        <f>J67</f>
        <v>357</v>
      </c>
      <c r="K66" s="43"/>
      <c r="L66" s="43"/>
    </row>
    <row r="67" spans="1:12" ht="60.75" customHeight="1">
      <c r="A67" s="33" t="str">
        <f>A61</f>
        <v>Иные закупки товаров, работ и услуг для обеспечения государственных (муниципальных) нужд</v>
      </c>
      <c r="B67" s="32" t="s">
        <v>160</v>
      </c>
      <c r="C67" s="32" t="s">
        <v>45</v>
      </c>
      <c r="D67" s="32" t="s">
        <v>20</v>
      </c>
      <c r="E67" s="45" t="s">
        <v>81</v>
      </c>
      <c r="F67" s="45" t="s">
        <v>8</v>
      </c>
      <c r="G67" s="45" t="s">
        <v>66</v>
      </c>
      <c r="H67" s="45" t="s">
        <v>207</v>
      </c>
      <c r="I67" s="42" t="s">
        <v>71</v>
      </c>
      <c r="J67" s="43">
        <v>357</v>
      </c>
      <c r="K67" s="43"/>
      <c r="L67" s="43"/>
    </row>
    <row r="68" spans="1:12" ht="15.75" customHeight="1">
      <c r="A68" s="30" t="s">
        <v>61</v>
      </c>
      <c r="B68" s="31" t="s">
        <v>160</v>
      </c>
      <c r="C68" s="31" t="s">
        <v>52</v>
      </c>
      <c r="D68" s="32"/>
      <c r="E68" s="45"/>
      <c r="F68" s="45"/>
      <c r="G68" s="45"/>
      <c r="H68" s="45"/>
      <c r="I68" s="42"/>
      <c r="J68" s="43">
        <f>J75+J70</f>
        <v>79</v>
      </c>
      <c r="K68" s="43">
        <f t="shared" ref="K68:L68" si="27">K75</f>
        <v>35</v>
      </c>
      <c r="L68" s="43">
        <f t="shared" si="27"/>
        <v>35</v>
      </c>
    </row>
    <row r="69" spans="1:12" ht="15.75" customHeight="1">
      <c r="A69" s="152" t="s">
        <v>217</v>
      </c>
      <c r="B69" s="32" t="s">
        <v>160</v>
      </c>
      <c r="C69" s="32" t="s">
        <v>52</v>
      </c>
      <c r="D69" s="32" t="s">
        <v>39</v>
      </c>
      <c r="E69" s="45"/>
      <c r="F69" s="45"/>
      <c r="G69" s="45"/>
      <c r="H69" s="45"/>
      <c r="I69" s="42"/>
      <c r="J69" s="43">
        <f>J70</f>
        <v>54</v>
      </c>
      <c r="K69" s="43"/>
      <c r="L69" s="43"/>
    </row>
    <row r="70" spans="1:12" ht="74.25" customHeight="1">
      <c r="A70" s="33" t="s">
        <v>216</v>
      </c>
      <c r="B70" s="32" t="s">
        <v>160</v>
      </c>
      <c r="C70" s="32" t="s">
        <v>52</v>
      </c>
      <c r="D70" s="32" t="s">
        <v>39</v>
      </c>
      <c r="E70" s="45" t="s">
        <v>20</v>
      </c>
      <c r="F70" s="45" t="s">
        <v>66</v>
      </c>
      <c r="G70" s="45"/>
      <c r="H70" s="45"/>
      <c r="I70" s="42"/>
      <c r="J70" s="43">
        <f>J71</f>
        <v>54</v>
      </c>
      <c r="K70" s="43"/>
      <c r="L70" s="43"/>
    </row>
    <row r="71" spans="1:12" ht="76.5" customHeight="1">
      <c r="A71" s="33" t="s">
        <v>215</v>
      </c>
      <c r="B71" s="32" t="s">
        <v>160</v>
      </c>
      <c r="C71" s="32" t="s">
        <v>52</v>
      </c>
      <c r="D71" s="32" t="s">
        <v>39</v>
      </c>
      <c r="E71" s="45" t="s">
        <v>20</v>
      </c>
      <c r="F71" s="45" t="s">
        <v>66</v>
      </c>
      <c r="G71" s="45" t="s">
        <v>8</v>
      </c>
      <c r="H71" s="45"/>
      <c r="I71" s="42"/>
      <c r="J71" s="43">
        <f>J72</f>
        <v>54</v>
      </c>
      <c r="K71" s="43"/>
      <c r="L71" s="43"/>
    </row>
    <row r="72" spans="1:12" ht="78.75" customHeight="1">
      <c r="A72" s="152" t="s">
        <v>214</v>
      </c>
      <c r="B72" s="32" t="s">
        <v>160</v>
      </c>
      <c r="C72" s="32" t="s">
        <v>52</v>
      </c>
      <c r="D72" s="32" t="s">
        <v>39</v>
      </c>
      <c r="E72" s="45" t="s">
        <v>20</v>
      </c>
      <c r="F72" s="45" t="s">
        <v>66</v>
      </c>
      <c r="G72" s="45" t="s">
        <v>8</v>
      </c>
      <c r="H72" s="45" t="s">
        <v>213</v>
      </c>
      <c r="I72" s="42"/>
      <c r="J72" s="43">
        <f>J73</f>
        <v>54</v>
      </c>
      <c r="K72" s="43"/>
      <c r="L72" s="43"/>
    </row>
    <row r="73" spans="1:12" ht="57.75" customHeight="1">
      <c r="A73" s="33" t="str">
        <f>A80</f>
        <v>Закупка товаров, работ и услуг для обеспечения государственных (муниципальных) нужд</v>
      </c>
      <c r="B73" s="32" t="s">
        <v>160</v>
      </c>
      <c r="C73" s="32" t="s">
        <v>52</v>
      </c>
      <c r="D73" s="32" t="s">
        <v>39</v>
      </c>
      <c r="E73" s="45" t="s">
        <v>20</v>
      </c>
      <c r="F73" s="45" t="s">
        <v>66</v>
      </c>
      <c r="G73" s="45" t="s">
        <v>8</v>
      </c>
      <c r="H73" s="45" t="s">
        <v>213</v>
      </c>
      <c r="I73" s="42" t="s">
        <v>70</v>
      </c>
      <c r="J73" s="43">
        <f>J74</f>
        <v>54</v>
      </c>
      <c r="K73" s="43"/>
      <c r="L73" s="43"/>
    </row>
    <row r="74" spans="1:12" ht="62.25" customHeight="1">
      <c r="A74" s="33" t="str">
        <f>A81</f>
        <v>Иные закупки товаров, работ и услуг для обеспечения государственных (муниципальных) нужд</v>
      </c>
      <c r="B74" s="32" t="s">
        <v>160</v>
      </c>
      <c r="C74" s="32" t="s">
        <v>52</v>
      </c>
      <c r="D74" s="32" t="s">
        <v>39</v>
      </c>
      <c r="E74" s="45" t="s">
        <v>20</v>
      </c>
      <c r="F74" s="45" t="s">
        <v>66</v>
      </c>
      <c r="G74" s="45" t="s">
        <v>8</v>
      </c>
      <c r="H74" s="45" t="s">
        <v>213</v>
      </c>
      <c r="I74" s="42" t="s">
        <v>71</v>
      </c>
      <c r="J74" s="43">
        <v>54</v>
      </c>
      <c r="K74" s="43"/>
      <c r="L74" s="43"/>
    </row>
    <row r="75" spans="1:12" ht="15">
      <c r="A75" s="37" t="s">
        <v>67</v>
      </c>
      <c r="B75" s="32" t="s">
        <v>160</v>
      </c>
      <c r="C75" s="32" t="s">
        <v>52</v>
      </c>
      <c r="D75" s="32" t="s">
        <v>56</v>
      </c>
      <c r="E75" s="45"/>
      <c r="F75" s="45"/>
      <c r="G75" s="45"/>
      <c r="H75" s="45"/>
      <c r="I75" s="32"/>
      <c r="J75" s="43">
        <f>J76</f>
        <v>25</v>
      </c>
      <c r="K75" s="43">
        <f>K76</f>
        <v>35</v>
      </c>
      <c r="L75" s="43">
        <f>L76</f>
        <v>35</v>
      </c>
    </row>
    <row r="76" spans="1:12" ht="124.5" customHeight="1">
      <c r="A76" s="37" t="s">
        <v>166</v>
      </c>
      <c r="B76" s="32" t="s">
        <v>160</v>
      </c>
      <c r="C76" s="32" t="s">
        <v>52</v>
      </c>
      <c r="D76" s="32" t="s">
        <v>56</v>
      </c>
      <c r="E76" s="45" t="s">
        <v>17</v>
      </c>
      <c r="F76" s="45" t="s">
        <v>82</v>
      </c>
      <c r="G76" s="45"/>
      <c r="H76" s="45"/>
      <c r="I76" s="32"/>
      <c r="J76" s="43">
        <f>J77</f>
        <v>25</v>
      </c>
      <c r="K76" s="43">
        <f t="shared" ref="K76:L76" si="28">K77</f>
        <v>35</v>
      </c>
      <c r="L76" s="43">
        <f t="shared" si="28"/>
        <v>35</v>
      </c>
    </row>
    <row r="77" spans="1:12" ht="119.25" customHeight="1">
      <c r="A77" s="37" t="s">
        <v>187</v>
      </c>
      <c r="B77" s="32" t="s">
        <v>160</v>
      </c>
      <c r="C77" s="32" t="s">
        <v>52</v>
      </c>
      <c r="D77" s="32" t="s">
        <v>56</v>
      </c>
      <c r="E77" s="45" t="s">
        <v>17</v>
      </c>
      <c r="F77" s="45" t="s">
        <v>8</v>
      </c>
      <c r="G77" s="45"/>
      <c r="H77" s="45"/>
      <c r="I77" s="32"/>
      <c r="J77" s="43">
        <f>J78</f>
        <v>25</v>
      </c>
      <c r="K77" s="43">
        <f>K78</f>
        <v>35</v>
      </c>
      <c r="L77" s="43">
        <f>L78</f>
        <v>35</v>
      </c>
    </row>
    <row r="78" spans="1:12" ht="30.75" customHeight="1">
      <c r="A78" s="38" t="s">
        <v>188</v>
      </c>
      <c r="B78" s="32" t="s">
        <v>160</v>
      </c>
      <c r="C78" s="32" t="s">
        <v>52</v>
      </c>
      <c r="D78" s="32" t="s">
        <v>56</v>
      </c>
      <c r="E78" s="45" t="s">
        <v>17</v>
      </c>
      <c r="F78" s="45" t="s">
        <v>8</v>
      </c>
      <c r="G78" s="45" t="s">
        <v>162</v>
      </c>
      <c r="H78" s="45" t="s">
        <v>212</v>
      </c>
      <c r="I78" s="32"/>
      <c r="J78" s="43">
        <f t="shared" ref="J78:J79" si="29">J79</f>
        <v>25</v>
      </c>
      <c r="K78" s="43">
        <f t="shared" ref="K78:K79" si="30">K79</f>
        <v>35</v>
      </c>
      <c r="L78" s="43">
        <f t="shared" ref="L78:L79" si="31">L79</f>
        <v>35</v>
      </c>
    </row>
    <row r="79" spans="1:12" ht="15">
      <c r="A79" s="37" t="s">
        <v>126</v>
      </c>
      <c r="B79" s="32" t="s">
        <v>160</v>
      </c>
      <c r="C79" s="32" t="s">
        <v>52</v>
      </c>
      <c r="D79" s="32" t="s">
        <v>56</v>
      </c>
      <c r="E79" s="45" t="s">
        <v>17</v>
      </c>
      <c r="F79" s="45" t="s">
        <v>8</v>
      </c>
      <c r="G79" s="45" t="s">
        <v>162</v>
      </c>
      <c r="H79" s="45" t="s">
        <v>125</v>
      </c>
      <c r="I79" s="32"/>
      <c r="J79" s="43">
        <f t="shared" si="29"/>
        <v>25</v>
      </c>
      <c r="K79" s="43">
        <f t="shared" si="30"/>
        <v>35</v>
      </c>
      <c r="L79" s="43">
        <f t="shared" si="31"/>
        <v>35</v>
      </c>
    </row>
    <row r="80" spans="1:12" ht="48" customHeight="1">
      <c r="A80" s="33" t="s">
        <v>46</v>
      </c>
      <c r="B80" s="32" t="s">
        <v>160</v>
      </c>
      <c r="C80" s="32" t="s">
        <v>52</v>
      </c>
      <c r="D80" s="32" t="s">
        <v>56</v>
      </c>
      <c r="E80" s="45" t="s">
        <v>17</v>
      </c>
      <c r="F80" s="45" t="s">
        <v>8</v>
      </c>
      <c r="G80" s="45" t="s">
        <v>162</v>
      </c>
      <c r="H80" s="45" t="s">
        <v>125</v>
      </c>
      <c r="I80" s="32" t="s">
        <v>70</v>
      </c>
      <c r="J80" s="43">
        <f>J81</f>
        <v>25</v>
      </c>
      <c r="K80" s="43">
        <v>35</v>
      </c>
      <c r="L80" s="43">
        <v>35</v>
      </c>
    </row>
    <row r="81" spans="1:12" ht="60">
      <c r="A81" s="33" t="s">
        <v>47</v>
      </c>
      <c r="B81" s="32" t="s">
        <v>160</v>
      </c>
      <c r="C81" s="122" t="s">
        <v>52</v>
      </c>
      <c r="D81" s="32" t="s">
        <v>56</v>
      </c>
      <c r="E81" s="45" t="s">
        <v>17</v>
      </c>
      <c r="F81" s="45" t="s">
        <v>8</v>
      </c>
      <c r="G81" s="45" t="s">
        <v>162</v>
      </c>
      <c r="H81" s="45" t="s">
        <v>125</v>
      </c>
      <c r="I81" s="42" t="s">
        <v>71</v>
      </c>
      <c r="J81" s="43">
        <v>25</v>
      </c>
      <c r="K81" s="52">
        <f>K80</f>
        <v>35</v>
      </c>
      <c r="L81" s="43">
        <f>L80</f>
        <v>35</v>
      </c>
    </row>
    <row r="82" spans="1:12" ht="14.25" customHeight="1">
      <c r="A82" s="30" t="s">
        <v>62</v>
      </c>
      <c r="B82" s="31" t="s">
        <v>160</v>
      </c>
      <c r="C82" s="31" t="s">
        <v>17</v>
      </c>
      <c r="D82" s="32"/>
      <c r="E82" s="45"/>
      <c r="F82" s="45"/>
      <c r="G82" s="45"/>
      <c r="H82" s="45"/>
      <c r="I82" s="42"/>
      <c r="J82" s="43">
        <f>J84</f>
        <v>196.1</v>
      </c>
      <c r="K82" s="43">
        <f>K84</f>
        <v>172.5</v>
      </c>
      <c r="L82" s="43">
        <f>L84</f>
        <v>172.5</v>
      </c>
    </row>
    <row r="83" spans="1:12" ht="18" customHeight="1">
      <c r="A83" s="33" t="s">
        <v>63</v>
      </c>
      <c r="B83" s="32" t="s">
        <v>160</v>
      </c>
      <c r="C83" s="32" t="s">
        <v>17</v>
      </c>
      <c r="D83" s="32" t="s">
        <v>37</v>
      </c>
      <c r="E83" s="45"/>
      <c r="F83" s="45"/>
      <c r="G83" s="45"/>
      <c r="H83" s="45"/>
      <c r="I83" s="42"/>
      <c r="J83" s="43"/>
      <c r="K83" s="43"/>
      <c r="L83" s="43"/>
    </row>
    <row r="84" spans="1:12" ht="93" customHeight="1">
      <c r="A84" s="33" t="s">
        <v>161</v>
      </c>
      <c r="B84" s="32" t="s">
        <v>160</v>
      </c>
      <c r="C84" s="32" t="s">
        <v>17</v>
      </c>
      <c r="D84" s="32" t="s">
        <v>37</v>
      </c>
      <c r="E84" s="45" t="s">
        <v>81</v>
      </c>
      <c r="F84" s="45" t="s">
        <v>82</v>
      </c>
      <c r="G84" s="45"/>
      <c r="H84" s="45"/>
      <c r="I84" s="42"/>
      <c r="J84" s="43">
        <f t="shared" ref="J84:L87" si="32">J85</f>
        <v>196.1</v>
      </c>
      <c r="K84" s="43">
        <f t="shared" si="32"/>
        <v>172.5</v>
      </c>
      <c r="L84" s="43">
        <f t="shared" si="32"/>
        <v>172.5</v>
      </c>
    </row>
    <row r="85" spans="1:12" ht="120">
      <c r="A85" s="33" t="s">
        <v>176</v>
      </c>
      <c r="B85" s="32" t="s">
        <v>160</v>
      </c>
      <c r="C85" s="32" t="s">
        <v>17</v>
      </c>
      <c r="D85" s="32" t="s">
        <v>37</v>
      </c>
      <c r="E85" s="45" t="s">
        <v>81</v>
      </c>
      <c r="F85" s="45" t="s">
        <v>8</v>
      </c>
      <c r="G85" s="45"/>
      <c r="H85" s="45"/>
      <c r="I85" s="42"/>
      <c r="J85" s="43">
        <f t="shared" si="32"/>
        <v>196.1</v>
      </c>
      <c r="K85" s="43">
        <f t="shared" si="32"/>
        <v>172.5</v>
      </c>
      <c r="L85" s="43">
        <f t="shared" si="32"/>
        <v>172.5</v>
      </c>
    </row>
    <row r="86" spans="1:12" ht="45">
      <c r="A86" s="33" t="s">
        <v>64</v>
      </c>
      <c r="B86" s="32" t="s">
        <v>160</v>
      </c>
      <c r="C86" s="32" t="s">
        <v>17</v>
      </c>
      <c r="D86" s="32" t="s">
        <v>37</v>
      </c>
      <c r="E86" s="45" t="s">
        <v>81</v>
      </c>
      <c r="F86" s="45" t="s">
        <v>8</v>
      </c>
      <c r="G86" s="45" t="s">
        <v>66</v>
      </c>
      <c r="H86" s="45" t="s">
        <v>84</v>
      </c>
      <c r="I86" s="42"/>
      <c r="J86" s="43">
        <f t="shared" si="32"/>
        <v>196.1</v>
      </c>
      <c r="K86" s="43">
        <f t="shared" si="32"/>
        <v>172.5</v>
      </c>
      <c r="L86" s="43">
        <f t="shared" si="32"/>
        <v>172.5</v>
      </c>
    </row>
    <row r="87" spans="1:12" ht="30.75" customHeight="1">
      <c r="A87" s="33" t="s">
        <v>58</v>
      </c>
      <c r="B87" s="32" t="s">
        <v>160</v>
      </c>
      <c r="C87" s="32" t="s">
        <v>17</v>
      </c>
      <c r="D87" s="32" t="s">
        <v>37</v>
      </c>
      <c r="E87" s="45" t="s">
        <v>81</v>
      </c>
      <c r="F87" s="45" t="s">
        <v>8</v>
      </c>
      <c r="G87" s="45" t="s">
        <v>66</v>
      </c>
      <c r="H87" s="45" t="s">
        <v>84</v>
      </c>
      <c r="I87" s="42" t="s">
        <v>75</v>
      </c>
      <c r="J87" s="43">
        <f>J88</f>
        <v>196.1</v>
      </c>
      <c r="K87" s="43">
        <f t="shared" si="32"/>
        <v>172.5</v>
      </c>
      <c r="L87" s="43">
        <f t="shared" si="32"/>
        <v>172.5</v>
      </c>
    </row>
    <row r="88" spans="1:12" ht="32.25" customHeight="1">
      <c r="A88" s="146" t="s">
        <v>65</v>
      </c>
      <c r="B88" s="147" t="s">
        <v>160</v>
      </c>
      <c r="C88" s="147" t="s">
        <v>17</v>
      </c>
      <c r="D88" s="147" t="s">
        <v>37</v>
      </c>
      <c r="E88" s="148" t="s">
        <v>81</v>
      </c>
      <c r="F88" s="148" t="s">
        <v>8</v>
      </c>
      <c r="G88" s="148" t="s">
        <v>66</v>
      </c>
      <c r="H88" s="148" t="s">
        <v>84</v>
      </c>
      <c r="I88" s="149" t="s">
        <v>76</v>
      </c>
      <c r="J88" s="150">
        <v>196.1</v>
      </c>
      <c r="K88" s="150">
        <v>172.5</v>
      </c>
      <c r="L88" s="150">
        <v>172.5</v>
      </c>
    </row>
    <row r="89" spans="1:12" ht="15">
      <c r="A89" s="152" t="s">
        <v>169</v>
      </c>
      <c r="B89" s="32" t="s">
        <v>160</v>
      </c>
      <c r="C89" s="32" t="s">
        <v>171</v>
      </c>
      <c r="D89" s="32"/>
      <c r="E89" s="45"/>
      <c r="F89" s="45"/>
      <c r="G89" s="45"/>
      <c r="H89" s="45"/>
      <c r="I89" s="42"/>
      <c r="J89" s="151"/>
      <c r="K89" s="155">
        <f t="shared" ref="K89:L94" si="33">K90</f>
        <v>28</v>
      </c>
      <c r="L89" s="155">
        <f t="shared" si="33"/>
        <v>56.7</v>
      </c>
    </row>
    <row r="90" spans="1:12" ht="15">
      <c r="A90" s="152" t="s">
        <v>169</v>
      </c>
      <c r="B90" s="32" t="s">
        <v>160</v>
      </c>
      <c r="C90" s="147" t="s">
        <v>171</v>
      </c>
      <c r="D90" s="147" t="s">
        <v>171</v>
      </c>
      <c r="E90" s="148"/>
      <c r="F90" s="148"/>
      <c r="G90" s="148"/>
      <c r="H90" s="148"/>
      <c r="I90" s="149"/>
      <c r="J90" s="151"/>
      <c r="K90" s="155">
        <f t="shared" si="33"/>
        <v>28</v>
      </c>
      <c r="L90" s="155">
        <f t="shared" si="33"/>
        <v>56.7</v>
      </c>
    </row>
    <row r="91" spans="1:12" ht="30">
      <c r="A91" s="152" t="s">
        <v>170</v>
      </c>
      <c r="B91" s="147" t="s">
        <v>160</v>
      </c>
      <c r="C91" s="32" t="s">
        <v>171</v>
      </c>
      <c r="D91" s="32" t="s">
        <v>171</v>
      </c>
      <c r="E91" s="32" t="s">
        <v>172</v>
      </c>
      <c r="F91" s="32" t="s">
        <v>82</v>
      </c>
      <c r="G91" s="32"/>
      <c r="H91" s="32"/>
      <c r="I91" s="32"/>
      <c r="J91" s="151"/>
      <c r="K91" s="155">
        <f t="shared" si="33"/>
        <v>28</v>
      </c>
      <c r="L91" s="155">
        <f t="shared" si="33"/>
        <v>56.7</v>
      </c>
    </row>
    <row r="92" spans="1:12" ht="15">
      <c r="A92" s="152" t="s">
        <v>40</v>
      </c>
      <c r="B92" s="32" t="s">
        <v>160</v>
      </c>
      <c r="C92" s="32" t="s">
        <v>171</v>
      </c>
      <c r="D92" s="32" t="s">
        <v>171</v>
      </c>
      <c r="E92" s="32" t="s">
        <v>172</v>
      </c>
      <c r="F92" s="32" t="s">
        <v>8</v>
      </c>
      <c r="G92" s="32"/>
      <c r="H92" s="32"/>
      <c r="I92" s="32"/>
      <c r="J92" s="151"/>
      <c r="K92" s="155">
        <f t="shared" si="33"/>
        <v>28</v>
      </c>
      <c r="L92" s="155">
        <f t="shared" si="33"/>
        <v>56.7</v>
      </c>
    </row>
    <row r="93" spans="1:12" ht="15">
      <c r="A93" s="152" t="s">
        <v>169</v>
      </c>
      <c r="B93" s="32" t="s">
        <v>160</v>
      </c>
      <c r="C93" s="32" t="s">
        <v>171</v>
      </c>
      <c r="D93" s="32" t="s">
        <v>171</v>
      </c>
      <c r="E93" s="32" t="s">
        <v>172</v>
      </c>
      <c r="F93" s="32" t="s">
        <v>8</v>
      </c>
      <c r="G93" s="32" t="s">
        <v>66</v>
      </c>
      <c r="H93" s="32" t="s">
        <v>173</v>
      </c>
      <c r="I93" s="32"/>
      <c r="J93" s="151"/>
      <c r="K93" s="155">
        <f t="shared" si="33"/>
        <v>28</v>
      </c>
      <c r="L93" s="155">
        <f t="shared" si="33"/>
        <v>56.7</v>
      </c>
    </row>
    <row r="94" spans="1:12" ht="15">
      <c r="A94" s="152" t="s">
        <v>50</v>
      </c>
      <c r="B94" s="147" t="s">
        <v>160</v>
      </c>
      <c r="C94" s="32" t="s">
        <v>171</v>
      </c>
      <c r="D94" s="32" t="s">
        <v>171</v>
      </c>
      <c r="E94" s="32" t="s">
        <v>172</v>
      </c>
      <c r="F94" s="32" t="s">
        <v>8</v>
      </c>
      <c r="G94" s="32" t="s">
        <v>66</v>
      </c>
      <c r="H94" s="32" t="s">
        <v>173</v>
      </c>
      <c r="I94" s="32" t="s">
        <v>72</v>
      </c>
      <c r="J94" s="151"/>
      <c r="K94" s="155">
        <f t="shared" si="33"/>
        <v>28</v>
      </c>
      <c r="L94" s="155">
        <f t="shared" si="33"/>
        <v>56.7</v>
      </c>
    </row>
    <row r="95" spans="1:12" ht="15">
      <c r="A95" s="152" t="s">
        <v>54</v>
      </c>
      <c r="B95" s="32" t="s">
        <v>160</v>
      </c>
      <c r="C95" s="32" t="s">
        <v>171</v>
      </c>
      <c r="D95" s="32" t="s">
        <v>171</v>
      </c>
      <c r="E95" s="32" t="s">
        <v>172</v>
      </c>
      <c r="F95" s="32" t="s">
        <v>8</v>
      </c>
      <c r="G95" s="32" t="s">
        <v>66</v>
      </c>
      <c r="H95" s="32" t="s">
        <v>173</v>
      </c>
      <c r="I95" s="32" t="s">
        <v>74</v>
      </c>
      <c r="J95" s="151"/>
      <c r="K95" s="155">
        <v>28</v>
      </c>
      <c r="L95" s="155">
        <v>56.7</v>
      </c>
    </row>
    <row r="96" spans="1:12" ht="15">
      <c r="A96" s="157"/>
      <c r="E96" s="47"/>
      <c r="F96" s="47"/>
      <c r="G96" s="47"/>
      <c r="H96" s="47"/>
      <c r="I96" s="47"/>
    </row>
    <row r="97" spans="5:9">
      <c r="E97" s="47"/>
      <c r="F97" s="47"/>
      <c r="G97" s="47"/>
      <c r="H97" s="47"/>
      <c r="I97" s="47"/>
    </row>
    <row r="98" spans="5:9">
      <c r="E98" s="47"/>
      <c r="F98" s="47"/>
      <c r="G98" s="47"/>
      <c r="H98" s="47"/>
      <c r="I98" s="47"/>
    </row>
    <row r="99" spans="5:9">
      <c r="E99" s="47"/>
      <c r="F99" s="47"/>
      <c r="G99" s="47"/>
      <c r="H99" s="47"/>
      <c r="I99" s="47"/>
    </row>
    <row r="100" spans="5:9">
      <c r="E100" s="47"/>
      <c r="F100" s="47"/>
      <c r="G100" s="47"/>
      <c r="H100" s="47"/>
      <c r="I100" s="47"/>
    </row>
    <row r="101" spans="5:9">
      <c r="E101" s="47"/>
      <c r="F101" s="47"/>
      <c r="G101" s="47"/>
      <c r="H101" s="47"/>
      <c r="I101" s="47"/>
    </row>
    <row r="102" spans="5:9">
      <c r="E102" s="47"/>
      <c r="F102" s="47"/>
      <c r="G102" s="47"/>
      <c r="H102" s="47"/>
      <c r="I102" s="47"/>
    </row>
    <row r="103" spans="5:9">
      <c r="E103" s="47"/>
      <c r="F103" s="47"/>
      <c r="G103" s="47"/>
      <c r="H103" s="47"/>
      <c r="I103" s="47"/>
    </row>
    <row r="104" spans="5:9">
      <c r="E104" s="47"/>
      <c r="F104" s="47"/>
      <c r="G104" s="47"/>
      <c r="H104" s="47"/>
      <c r="I104" s="47"/>
    </row>
    <row r="105" spans="5:9">
      <c r="E105" s="47"/>
      <c r="F105" s="47"/>
      <c r="G105" s="47"/>
      <c r="H105" s="47"/>
      <c r="I105" s="47"/>
    </row>
    <row r="106" spans="5:9">
      <c r="E106" s="47"/>
      <c r="F106" s="47"/>
      <c r="G106" s="47"/>
      <c r="H106" s="47"/>
      <c r="I106" s="47"/>
    </row>
    <row r="107" spans="5:9">
      <c r="E107" s="47"/>
      <c r="F107" s="47"/>
      <c r="G107" s="47"/>
      <c r="H107" s="47"/>
      <c r="I107" s="47"/>
    </row>
    <row r="108" spans="5:9">
      <c r="E108" s="47"/>
      <c r="F108" s="47"/>
      <c r="G108" s="47"/>
      <c r="H108" s="47"/>
      <c r="I108" s="47"/>
    </row>
    <row r="109" spans="5:9">
      <c r="E109" s="47"/>
      <c r="F109" s="47"/>
      <c r="G109" s="47"/>
      <c r="H109" s="47"/>
      <c r="I109" s="47"/>
    </row>
    <row r="110" spans="5:9">
      <c r="E110" s="47"/>
      <c r="F110" s="47"/>
      <c r="G110" s="47"/>
      <c r="H110" s="47"/>
      <c r="I110" s="47"/>
    </row>
    <row r="111" spans="5:9">
      <c r="E111" s="47"/>
      <c r="F111" s="47"/>
      <c r="G111" s="47"/>
      <c r="H111" s="47"/>
      <c r="I111" s="47"/>
    </row>
    <row r="112" spans="5:9">
      <c r="E112" s="47"/>
      <c r="F112" s="47"/>
      <c r="G112" s="47"/>
      <c r="H112" s="47"/>
      <c r="I112" s="47"/>
    </row>
    <row r="113" spans="5:9">
      <c r="E113" s="47"/>
      <c r="F113" s="47"/>
      <c r="G113" s="47"/>
      <c r="H113" s="47"/>
      <c r="I113" s="47"/>
    </row>
    <row r="114" spans="5:9">
      <c r="E114" s="47"/>
      <c r="F114" s="47"/>
      <c r="G114" s="47"/>
      <c r="H114" s="47"/>
      <c r="I114" s="47"/>
    </row>
    <row r="115" spans="5:9">
      <c r="E115" s="47"/>
      <c r="F115" s="47"/>
      <c r="G115" s="47"/>
      <c r="H115" s="47"/>
      <c r="I115" s="47"/>
    </row>
    <row r="116" spans="5:9">
      <c r="E116" s="47"/>
      <c r="F116" s="47"/>
      <c r="G116" s="47"/>
      <c r="H116" s="47"/>
      <c r="I116" s="47"/>
    </row>
    <row r="117" spans="5:9">
      <c r="E117" s="47"/>
      <c r="F117" s="47"/>
      <c r="G117" s="47"/>
      <c r="H117" s="47"/>
      <c r="I117" s="47"/>
    </row>
    <row r="118" spans="5:9">
      <c r="E118" s="47"/>
      <c r="F118" s="47"/>
      <c r="G118" s="47"/>
      <c r="H118" s="47"/>
      <c r="I118" s="47"/>
    </row>
    <row r="119" spans="5:9">
      <c r="E119" s="47"/>
      <c r="F119" s="47"/>
      <c r="G119" s="47"/>
      <c r="H119" s="47"/>
      <c r="I119" s="47"/>
    </row>
    <row r="120" spans="5:9">
      <c r="E120" s="47"/>
      <c r="F120" s="47"/>
      <c r="G120" s="47"/>
      <c r="H120" s="47"/>
      <c r="I120" s="47"/>
    </row>
    <row r="121" spans="5:9">
      <c r="E121" s="47"/>
      <c r="F121" s="47"/>
      <c r="G121" s="47"/>
      <c r="H121" s="47"/>
      <c r="I121" s="47"/>
    </row>
    <row r="122" spans="5:9">
      <c r="E122" s="47"/>
      <c r="F122" s="47"/>
      <c r="G122" s="47"/>
      <c r="H122" s="47"/>
      <c r="I122" s="47"/>
    </row>
    <row r="123" spans="5:9">
      <c r="E123" s="47"/>
      <c r="F123" s="47"/>
      <c r="G123" s="47"/>
      <c r="H123" s="47"/>
      <c r="I123" s="47"/>
    </row>
    <row r="124" spans="5:9">
      <c r="E124" s="47"/>
      <c r="F124" s="47"/>
      <c r="G124" s="47"/>
      <c r="H124" s="47"/>
      <c r="I124" s="47"/>
    </row>
    <row r="125" spans="5:9">
      <c r="E125" s="47"/>
      <c r="F125" s="47"/>
      <c r="G125" s="47"/>
      <c r="H125" s="47"/>
      <c r="I125" s="47"/>
    </row>
    <row r="126" spans="5:9">
      <c r="E126" s="47"/>
      <c r="F126" s="47"/>
      <c r="G126" s="47"/>
      <c r="H126" s="47"/>
      <c r="I126" s="47"/>
    </row>
  </sheetData>
  <autoFilter ref="A1:L95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33" priority="49" stopIfTrue="1">
      <formula>$F20=""</formula>
    </cfRule>
    <cfRule type="expression" dxfId="32" priority="50" stopIfTrue="1">
      <formula>#REF!&lt;&gt;""</formula>
    </cfRule>
    <cfRule type="expression" dxfId="31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4"/>
  <sheetViews>
    <sheetView view="pageBreakPreview" zoomScaleNormal="110" zoomScaleSheetLayoutView="100" workbookViewId="0">
      <selection activeCell="A74" sqref="A74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>
      <c r="A1" s="50" t="s">
        <v>0</v>
      </c>
      <c r="B1" s="50" t="s">
        <v>0</v>
      </c>
      <c r="C1" s="49" t="s">
        <v>0</v>
      </c>
      <c r="D1" s="49" t="s">
        <v>0</v>
      </c>
      <c r="E1" s="49" t="s">
        <v>0</v>
      </c>
      <c r="F1" s="49" t="s">
        <v>0</v>
      </c>
      <c r="G1" s="49" t="s">
        <v>0</v>
      </c>
      <c r="H1" s="169" t="s">
        <v>201</v>
      </c>
      <c r="I1" s="170"/>
      <c r="J1" s="170"/>
      <c r="K1" s="170"/>
    </row>
    <row r="2" spans="1:11" ht="159" customHeight="1">
      <c r="A2" s="171" t="s">
        <v>174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18" customHeight="1">
      <c r="A3" s="172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0" t="s">
        <v>1</v>
      </c>
      <c r="I3" s="170"/>
      <c r="J3" s="170"/>
      <c r="K3" s="170"/>
    </row>
    <row r="4" spans="1:11" ht="16.5" customHeight="1">
      <c r="A4" s="172" t="s">
        <v>0</v>
      </c>
      <c r="B4" s="172" t="s">
        <v>3</v>
      </c>
      <c r="C4" s="172" t="s">
        <v>4</v>
      </c>
      <c r="D4" s="172" t="s">
        <v>5</v>
      </c>
      <c r="E4" s="172"/>
      <c r="F4" s="172"/>
      <c r="G4" s="172"/>
      <c r="H4" s="172" t="s">
        <v>6</v>
      </c>
      <c r="I4" s="172" t="s">
        <v>7</v>
      </c>
      <c r="J4" s="172"/>
      <c r="K4" s="172"/>
    </row>
    <row r="5" spans="1:11" ht="16.5" customHeight="1">
      <c r="A5" s="172">
        <v>1</v>
      </c>
      <c r="B5" s="172" t="s">
        <v>0</v>
      </c>
      <c r="C5" s="172" t="s">
        <v>0</v>
      </c>
      <c r="D5" s="172" t="s">
        <v>0</v>
      </c>
      <c r="E5" s="172"/>
      <c r="F5" s="172"/>
      <c r="G5" s="172"/>
      <c r="H5" s="172" t="s">
        <v>0</v>
      </c>
      <c r="I5" s="48" t="s">
        <v>26</v>
      </c>
      <c r="J5" s="48" t="s">
        <v>27</v>
      </c>
      <c r="K5" s="48" t="s">
        <v>28</v>
      </c>
    </row>
    <row r="6" spans="1:11" ht="15.75" customHeight="1">
      <c r="A6" s="172" t="s">
        <v>0</v>
      </c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28" t="s">
        <v>19</v>
      </c>
      <c r="B7" s="29"/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1">
        <f>I8+I43+I53+I67+I81</f>
        <v>2493.1</v>
      </c>
      <c r="J7" s="41">
        <f>J8+J43+J53+J67+J81+J88</f>
        <v>1213.1999999999998</v>
      </c>
      <c r="K7" s="41">
        <f>K8+K43+K53+K67+K81+K88</f>
        <v>1230.5</v>
      </c>
    </row>
    <row r="8" spans="1:11" ht="23.25" customHeight="1">
      <c r="A8" s="30" t="s">
        <v>36</v>
      </c>
      <c r="B8" s="156" t="s">
        <v>37</v>
      </c>
      <c r="C8" s="122"/>
      <c r="D8" s="46"/>
      <c r="E8" s="46"/>
      <c r="F8" s="46"/>
      <c r="G8" s="46"/>
      <c r="H8" s="126"/>
      <c r="I8" s="52">
        <f>I9+I18+I37</f>
        <v>1470.1</v>
      </c>
      <c r="J8" s="43">
        <f>J9+J18+J37</f>
        <v>663.4</v>
      </c>
      <c r="K8" s="43">
        <f>K9+K18+K37</f>
        <v>648.79999999999995</v>
      </c>
    </row>
    <row r="9" spans="1:11" ht="61.5" customHeight="1">
      <c r="A9" s="33" t="s">
        <v>38</v>
      </c>
      <c r="B9" s="122" t="s">
        <v>37</v>
      </c>
      <c r="C9" s="122" t="s">
        <v>39</v>
      </c>
      <c r="D9" s="46"/>
      <c r="E9" s="46"/>
      <c r="F9" s="46"/>
      <c r="G9" s="46"/>
      <c r="H9" s="122"/>
      <c r="I9" s="52">
        <f>I10+I15</f>
        <v>454.1</v>
      </c>
      <c r="J9" s="43">
        <f>J10</f>
        <v>203.3</v>
      </c>
      <c r="K9" s="43">
        <f>K10</f>
        <v>181.6</v>
      </c>
    </row>
    <row r="10" spans="1:11" ht="30">
      <c r="A10" s="33" t="s">
        <v>153</v>
      </c>
      <c r="B10" s="32" t="s">
        <v>37</v>
      </c>
      <c r="C10" s="32" t="s">
        <v>39</v>
      </c>
      <c r="D10" s="45">
        <v>65</v>
      </c>
      <c r="E10" s="45">
        <v>0</v>
      </c>
      <c r="F10" s="45"/>
      <c r="G10" s="45"/>
      <c r="H10" s="32"/>
      <c r="I10" s="43">
        <f t="shared" ref="I10:K12" si="0">I11</f>
        <v>337.1</v>
      </c>
      <c r="J10" s="43">
        <f t="shared" si="0"/>
        <v>203.3</v>
      </c>
      <c r="K10" s="43">
        <f t="shared" si="0"/>
        <v>181.6</v>
      </c>
    </row>
    <row r="11" spans="1:11" ht="15">
      <c r="A11" s="33" t="s">
        <v>40</v>
      </c>
      <c r="B11" s="32" t="s">
        <v>37</v>
      </c>
      <c r="C11" s="32" t="s">
        <v>39</v>
      </c>
      <c r="D11" s="45">
        <v>65</v>
      </c>
      <c r="E11" s="45">
        <v>1</v>
      </c>
      <c r="F11" s="45"/>
      <c r="G11" s="45"/>
      <c r="H11" s="32"/>
      <c r="I11" s="43">
        <f t="shared" si="0"/>
        <v>337.1</v>
      </c>
      <c r="J11" s="43">
        <f t="shared" si="0"/>
        <v>203.3</v>
      </c>
      <c r="K11" s="43">
        <f t="shared" si="0"/>
        <v>181.6</v>
      </c>
    </row>
    <row r="12" spans="1:11" ht="30">
      <c r="A12" s="33" t="s">
        <v>41</v>
      </c>
      <c r="B12" s="32" t="s">
        <v>37</v>
      </c>
      <c r="C12" s="32" t="s">
        <v>39</v>
      </c>
      <c r="D12" s="45">
        <v>65</v>
      </c>
      <c r="E12" s="45">
        <v>1</v>
      </c>
      <c r="F12" s="45" t="s">
        <v>66</v>
      </c>
      <c r="G12" s="45" t="s">
        <v>77</v>
      </c>
      <c r="H12" s="32"/>
      <c r="I12" s="43">
        <f t="shared" si="0"/>
        <v>337.1</v>
      </c>
      <c r="J12" s="43">
        <f t="shared" si="0"/>
        <v>203.3</v>
      </c>
      <c r="K12" s="43">
        <f t="shared" si="0"/>
        <v>181.6</v>
      </c>
    </row>
    <row r="13" spans="1:11" ht="105">
      <c r="A13" s="33" t="s">
        <v>42</v>
      </c>
      <c r="B13" s="32" t="s">
        <v>37</v>
      </c>
      <c r="C13" s="32" t="s">
        <v>39</v>
      </c>
      <c r="D13" s="45">
        <v>65</v>
      </c>
      <c r="E13" s="45">
        <v>1</v>
      </c>
      <c r="F13" s="45" t="s">
        <v>66</v>
      </c>
      <c r="G13" s="45" t="s">
        <v>77</v>
      </c>
      <c r="H13" s="32" t="s">
        <v>68</v>
      </c>
      <c r="I13" s="43">
        <f>I14</f>
        <v>337.1</v>
      </c>
      <c r="J13" s="43">
        <f>J14</f>
        <v>203.3</v>
      </c>
      <c r="K13" s="43">
        <f>K14</f>
        <v>181.6</v>
      </c>
    </row>
    <row r="14" spans="1:11" ht="45">
      <c r="A14" s="33" t="s">
        <v>43</v>
      </c>
      <c r="B14" s="32" t="s">
        <v>37</v>
      </c>
      <c r="C14" s="32" t="s">
        <v>39</v>
      </c>
      <c r="D14" s="45">
        <v>65</v>
      </c>
      <c r="E14" s="45">
        <v>1</v>
      </c>
      <c r="F14" s="45" t="s">
        <v>66</v>
      </c>
      <c r="G14" s="45" t="s">
        <v>77</v>
      </c>
      <c r="H14" s="32" t="s">
        <v>69</v>
      </c>
      <c r="I14" s="43">
        <f>'Приложение 2'!J15</f>
        <v>337.1</v>
      </c>
      <c r="J14" s="43">
        <f>'Приложение 2'!K15</f>
        <v>203.3</v>
      </c>
      <c r="K14" s="43">
        <f>'Приложение 2'!L15</f>
        <v>181.6</v>
      </c>
    </row>
    <row r="15" spans="1:11" ht="90.75" customHeight="1">
      <c r="A15" s="33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2" t="s">
        <v>37</v>
      </c>
      <c r="C15" s="32" t="s">
        <v>39</v>
      </c>
      <c r="D15" s="45" t="s">
        <v>172</v>
      </c>
      <c r="E15" s="45" t="s">
        <v>8</v>
      </c>
      <c r="F15" s="45" t="s">
        <v>66</v>
      </c>
      <c r="G15" s="45" t="s">
        <v>197</v>
      </c>
      <c r="H15" s="32"/>
      <c r="I15" s="43">
        <f>I16</f>
        <v>117</v>
      </c>
      <c r="J15" s="43"/>
      <c r="K15" s="43"/>
    </row>
    <row r="16" spans="1:11" ht="105" customHeight="1">
      <c r="A16" s="33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2" t="s">
        <v>37</v>
      </c>
      <c r="C16" s="32" t="s">
        <v>39</v>
      </c>
      <c r="D16" s="45" t="s">
        <v>172</v>
      </c>
      <c r="E16" s="45" t="s">
        <v>8</v>
      </c>
      <c r="F16" s="45" t="s">
        <v>66</v>
      </c>
      <c r="G16" s="45" t="s">
        <v>197</v>
      </c>
      <c r="H16" s="32" t="s">
        <v>68</v>
      </c>
      <c r="I16" s="43">
        <f>I17</f>
        <v>117</v>
      </c>
      <c r="J16" s="43"/>
      <c r="K16" s="43"/>
    </row>
    <row r="17" spans="1:11" ht="48" customHeight="1">
      <c r="A17" s="33" t="str">
        <f>'Приложение 2'!A18</f>
        <v>Расходы на выплаты персоналу государственных (муниципальных) органов</v>
      </c>
      <c r="B17" s="32" t="s">
        <v>37</v>
      </c>
      <c r="C17" s="32" t="s">
        <v>39</v>
      </c>
      <c r="D17" s="45" t="s">
        <v>172</v>
      </c>
      <c r="E17" s="45" t="s">
        <v>8</v>
      </c>
      <c r="F17" s="45" t="s">
        <v>66</v>
      </c>
      <c r="G17" s="45" t="s">
        <v>197</v>
      </c>
      <c r="H17" s="32" t="s">
        <v>69</v>
      </c>
      <c r="I17" s="43">
        <f>'Приложение 2'!J18</f>
        <v>117</v>
      </c>
      <c r="J17" s="43"/>
      <c r="K17" s="43"/>
    </row>
    <row r="18" spans="1:11" ht="90">
      <c r="A18" s="33" t="s">
        <v>44</v>
      </c>
      <c r="B18" s="122" t="s">
        <v>37</v>
      </c>
      <c r="C18" s="122" t="s">
        <v>45</v>
      </c>
      <c r="D18" s="45"/>
      <c r="E18" s="45"/>
      <c r="F18" s="45"/>
      <c r="G18" s="45"/>
      <c r="H18" s="42"/>
      <c r="I18" s="52">
        <f>I19+I32+I24</f>
        <v>1016</v>
      </c>
      <c r="J18" s="52">
        <f>J19+J32</f>
        <v>455.09999999999997</v>
      </c>
      <c r="K18" s="52">
        <f>K19+K32</f>
        <v>462.2</v>
      </c>
    </row>
    <row r="19" spans="1:11" ht="30">
      <c r="A19" s="33" t="s">
        <v>154</v>
      </c>
      <c r="B19" s="34" t="s">
        <v>37</v>
      </c>
      <c r="C19" s="34" t="s">
        <v>45</v>
      </c>
      <c r="D19" s="45">
        <v>65</v>
      </c>
      <c r="E19" s="45">
        <v>0</v>
      </c>
      <c r="F19" s="45"/>
      <c r="G19" s="45"/>
      <c r="H19" s="42"/>
      <c r="I19" s="43">
        <f t="shared" ref="I19:K19" si="1">I20</f>
        <v>778.6</v>
      </c>
      <c r="J19" s="43">
        <f t="shared" si="1"/>
        <v>454.9</v>
      </c>
      <c r="K19" s="43">
        <f t="shared" si="1"/>
        <v>462</v>
      </c>
    </row>
    <row r="20" spans="1:11" ht="45">
      <c r="A20" s="33" t="s">
        <v>156</v>
      </c>
      <c r="B20" s="32" t="s">
        <v>37</v>
      </c>
      <c r="C20" s="32" t="s">
        <v>45</v>
      </c>
      <c r="D20" s="45">
        <v>65</v>
      </c>
      <c r="E20" s="45">
        <v>2</v>
      </c>
      <c r="F20" s="45"/>
      <c r="G20" s="45"/>
      <c r="H20" s="42"/>
      <c r="I20" s="43">
        <f>I21+I27</f>
        <v>778.6</v>
      </c>
      <c r="J20" s="43">
        <f>J21+J27</f>
        <v>454.9</v>
      </c>
      <c r="K20" s="43">
        <f>K21+K27</f>
        <v>462</v>
      </c>
    </row>
    <row r="21" spans="1:11" ht="45">
      <c r="A21" s="33" t="s">
        <v>48</v>
      </c>
      <c r="B21" s="32" t="s">
        <v>37</v>
      </c>
      <c r="C21" s="32" t="s">
        <v>45</v>
      </c>
      <c r="D21" s="45">
        <v>65</v>
      </c>
      <c r="E21" s="45">
        <v>2</v>
      </c>
      <c r="F21" s="45" t="s">
        <v>66</v>
      </c>
      <c r="G21" s="45" t="s">
        <v>78</v>
      </c>
      <c r="H21" s="42"/>
      <c r="I21" s="43">
        <f t="shared" ref="I21:K22" si="2">I22</f>
        <v>535.20000000000005</v>
      </c>
      <c r="J21" s="43">
        <f t="shared" si="2"/>
        <v>359.9</v>
      </c>
      <c r="K21" s="43">
        <f t="shared" si="2"/>
        <v>367</v>
      </c>
    </row>
    <row r="22" spans="1:11" ht="105">
      <c r="A22" s="33" t="s">
        <v>42</v>
      </c>
      <c r="B22" s="32" t="s">
        <v>37</v>
      </c>
      <c r="C22" s="32" t="s">
        <v>45</v>
      </c>
      <c r="D22" s="45">
        <v>65</v>
      </c>
      <c r="E22" s="45">
        <v>2</v>
      </c>
      <c r="F22" s="45" t="s">
        <v>66</v>
      </c>
      <c r="G22" s="45" t="s">
        <v>78</v>
      </c>
      <c r="H22" s="42" t="s">
        <v>68</v>
      </c>
      <c r="I22" s="43">
        <f t="shared" si="2"/>
        <v>535.20000000000005</v>
      </c>
      <c r="J22" s="43">
        <f t="shared" si="2"/>
        <v>359.9</v>
      </c>
      <c r="K22" s="43">
        <f t="shared" si="2"/>
        <v>367</v>
      </c>
    </row>
    <row r="23" spans="1:11" ht="45">
      <c r="A23" s="33" t="s">
        <v>43</v>
      </c>
      <c r="B23" s="32" t="s">
        <v>37</v>
      </c>
      <c r="C23" s="32" t="s">
        <v>45</v>
      </c>
      <c r="D23" s="45">
        <v>65</v>
      </c>
      <c r="E23" s="45">
        <v>2</v>
      </c>
      <c r="F23" s="45" t="s">
        <v>66</v>
      </c>
      <c r="G23" s="45" t="s">
        <v>78</v>
      </c>
      <c r="H23" s="42" t="s">
        <v>69</v>
      </c>
      <c r="I23" s="43">
        <f>'Приложение 2'!J24</f>
        <v>535.20000000000005</v>
      </c>
      <c r="J23" s="43">
        <f>'Приложение 2'!K24</f>
        <v>359.9</v>
      </c>
      <c r="K23" s="43">
        <f>'Приложение 2'!L24</f>
        <v>367</v>
      </c>
    </row>
    <row r="24" spans="1:11" ht="90" customHeight="1">
      <c r="A24" s="33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2" t="s">
        <v>37</v>
      </c>
      <c r="C24" s="32" t="s">
        <v>45</v>
      </c>
      <c r="D24" s="45" t="s">
        <v>172</v>
      </c>
      <c r="E24" s="45" t="s">
        <v>9</v>
      </c>
      <c r="F24" s="45" t="s">
        <v>66</v>
      </c>
      <c r="G24" s="45" t="s">
        <v>197</v>
      </c>
      <c r="H24" s="42"/>
      <c r="I24" s="43">
        <f>I25</f>
        <v>237.2</v>
      </c>
      <c r="J24" s="43"/>
      <c r="K24" s="43"/>
    </row>
    <row r="25" spans="1:11" ht="105.75" customHeight="1">
      <c r="A25" s="33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2" t="s">
        <v>37</v>
      </c>
      <c r="C25" s="32" t="s">
        <v>45</v>
      </c>
      <c r="D25" s="45" t="s">
        <v>172</v>
      </c>
      <c r="E25" s="45" t="s">
        <v>9</v>
      </c>
      <c r="F25" s="45" t="s">
        <v>66</v>
      </c>
      <c r="G25" s="45" t="s">
        <v>197</v>
      </c>
      <c r="H25" s="42" t="s">
        <v>68</v>
      </c>
      <c r="I25" s="43">
        <f>I26</f>
        <v>237.2</v>
      </c>
      <c r="J25" s="43"/>
      <c r="K25" s="43"/>
    </row>
    <row r="26" spans="1:11" ht="48" customHeight="1">
      <c r="A26" s="33" t="str">
        <f>'Приложение 2'!A18</f>
        <v>Расходы на выплаты персоналу государственных (муниципальных) органов</v>
      </c>
      <c r="B26" s="32" t="s">
        <v>37</v>
      </c>
      <c r="C26" s="32" t="s">
        <v>45</v>
      </c>
      <c r="D26" s="45" t="s">
        <v>172</v>
      </c>
      <c r="E26" s="45" t="s">
        <v>9</v>
      </c>
      <c r="F26" s="45" t="s">
        <v>66</v>
      </c>
      <c r="G26" s="45" t="s">
        <v>197</v>
      </c>
      <c r="H26" s="42" t="s">
        <v>69</v>
      </c>
      <c r="I26" s="43">
        <f>'Приложение 2'!J27</f>
        <v>237.2</v>
      </c>
      <c r="J26" s="43"/>
      <c r="K26" s="43"/>
    </row>
    <row r="27" spans="1:11" ht="30">
      <c r="A27" s="33" t="s">
        <v>49</v>
      </c>
      <c r="B27" s="32" t="s">
        <v>37</v>
      </c>
      <c r="C27" s="32" t="s">
        <v>45</v>
      </c>
      <c r="D27" s="45">
        <v>65</v>
      </c>
      <c r="E27" s="45">
        <v>2</v>
      </c>
      <c r="F27" s="45" t="s">
        <v>66</v>
      </c>
      <c r="G27" s="45" t="s">
        <v>79</v>
      </c>
      <c r="H27" s="42"/>
      <c r="I27" s="43">
        <f>+I28+I30</f>
        <v>243.4</v>
      </c>
      <c r="J27" s="43">
        <f>+J28+J30</f>
        <v>95</v>
      </c>
      <c r="K27" s="43">
        <f>+K28+K30</f>
        <v>95</v>
      </c>
    </row>
    <row r="28" spans="1:11" ht="45">
      <c r="A28" s="33" t="s">
        <v>46</v>
      </c>
      <c r="B28" s="32" t="s">
        <v>37</v>
      </c>
      <c r="C28" s="32" t="s">
        <v>45</v>
      </c>
      <c r="D28" s="45">
        <v>65</v>
      </c>
      <c r="E28" s="45">
        <v>2</v>
      </c>
      <c r="F28" s="45" t="s">
        <v>66</v>
      </c>
      <c r="G28" s="45" t="s">
        <v>79</v>
      </c>
      <c r="H28" s="42" t="s">
        <v>70</v>
      </c>
      <c r="I28" s="43">
        <f t="shared" ref="I28:K28" si="3">I29</f>
        <v>242.9</v>
      </c>
      <c r="J28" s="43">
        <f t="shared" si="3"/>
        <v>90</v>
      </c>
      <c r="K28" s="43">
        <f t="shared" si="3"/>
        <v>90</v>
      </c>
    </row>
    <row r="29" spans="1:11" ht="45">
      <c r="A29" s="33" t="s">
        <v>47</v>
      </c>
      <c r="B29" s="32" t="s">
        <v>37</v>
      </c>
      <c r="C29" s="32" t="s">
        <v>45</v>
      </c>
      <c r="D29" s="45">
        <v>65</v>
      </c>
      <c r="E29" s="45">
        <v>2</v>
      </c>
      <c r="F29" s="45" t="s">
        <v>66</v>
      </c>
      <c r="G29" s="45" t="s">
        <v>79</v>
      </c>
      <c r="H29" s="42" t="s">
        <v>71</v>
      </c>
      <c r="I29" s="43">
        <f>'Приложение 2'!J30</f>
        <v>242.9</v>
      </c>
      <c r="J29" s="43">
        <f>'Приложение 2'!K30</f>
        <v>90</v>
      </c>
      <c r="K29" s="43">
        <f>'Приложение 2'!L30</f>
        <v>90</v>
      </c>
    </row>
    <row r="30" spans="1:11" ht="15">
      <c r="A30" s="33" t="s">
        <v>50</v>
      </c>
      <c r="B30" s="32" t="s">
        <v>37</v>
      </c>
      <c r="C30" s="32" t="s">
        <v>45</v>
      </c>
      <c r="D30" s="45">
        <v>65</v>
      </c>
      <c r="E30" s="45">
        <v>2</v>
      </c>
      <c r="F30" s="45" t="s">
        <v>66</v>
      </c>
      <c r="G30" s="45" t="s">
        <v>79</v>
      </c>
      <c r="H30" s="42" t="s">
        <v>72</v>
      </c>
      <c r="I30" s="43">
        <f t="shared" ref="I30" si="4">I31</f>
        <v>0.5</v>
      </c>
      <c r="J30" s="43">
        <f>J31</f>
        <v>5</v>
      </c>
      <c r="K30" s="43">
        <f>K31</f>
        <v>5</v>
      </c>
    </row>
    <row r="31" spans="1:11" ht="30">
      <c r="A31" s="33" t="s">
        <v>51</v>
      </c>
      <c r="B31" s="32" t="s">
        <v>37</v>
      </c>
      <c r="C31" s="32" t="s">
        <v>45</v>
      </c>
      <c r="D31" s="45">
        <v>65</v>
      </c>
      <c r="E31" s="45">
        <v>2</v>
      </c>
      <c r="F31" s="45" t="s">
        <v>66</v>
      </c>
      <c r="G31" s="45" t="s">
        <v>79</v>
      </c>
      <c r="H31" s="42" t="s">
        <v>73</v>
      </c>
      <c r="I31" s="43">
        <f>'Приложение 2'!J32</f>
        <v>0.5</v>
      </c>
      <c r="J31" s="43">
        <f>'Приложение 2'!K32</f>
        <v>5</v>
      </c>
      <c r="K31" s="43">
        <f>'Приложение 2'!L32</f>
        <v>5</v>
      </c>
    </row>
    <row r="32" spans="1:11" ht="90">
      <c r="A32" s="33" t="s">
        <v>161</v>
      </c>
      <c r="B32" s="32" t="s">
        <v>37</v>
      </c>
      <c r="C32" s="32" t="s">
        <v>45</v>
      </c>
      <c r="D32" s="45">
        <v>89</v>
      </c>
      <c r="E32" s="45">
        <v>0</v>
      </c>
      <c r="F32" s="45"/>
      <c r="G32" s="45"/>
      <c r="H32" s="42"/>
      <c r="I32" s="43">
        <f t="shared" ref="I32:K33" si="5">I33</f>
        <v>0.2</v>
      </c>
      <c r="J32" s="43">
        <f t="shared" si="5"/>
        <v>0.2</v>
      </c>
      <c r="K32" s="43">
        <f t="shared" si="5"/>
        <v>0.2</v>
      </c>
    </row>
    <row r="33" spans="1:11" ht="105">
      <c r="A33" s="33" t="s">
        <v>176</v>
      </c>
      <c r="B33" s="32" t="s">
        <v>37</v>
      </c>
      <c r="C33" s="32" t="s">
        <v>45</v>
      </c>
      <c r="D33" s="45">
        <v>89</v>
      </c>
      <c r="E33" s="45">
        <v>1</v>
      </c>
      <c r="F33" s="45"/>
      <c r="G33" s="45"/>
      <c r="H33" s="42"/>
      <c r="I33" s="43">
        <f>I34</f>
        <v>0.2</v>
      </c>
      <c r="J33" s="43">
        <f t="shared" si="5"/>
        <v>0.2</v>
      </c>
      <c r="K33" s="43">
        <f t="shared" si="5"/>
        <v>0.2</v>
      </c>
    </row>
    <row r="34" spans="1:11" ht="150">
      <c r="A34" s="33" t="s">
        <v>34</v>
      </c>
      <c r="B34" s="32" t="s">
        <v>37</v>
      </c>
      <c r="C34" s="32" t="s">
        <v>45</v>
      </c>
      <c r="D34" s="45">
        <v>89</v>
      </c>
      <c r="E34" s="45">
        <v>1</v>
      </c>
      <c r="F34" s="45" t="s">
        <v>66</v>
      </c>
      <c r="G34" s="45" t="s">
        <v>80</v>
      </c>
      <c r="H34" s="42"/>
      <c r="I34" s="44">
        <f t="shared" ref="I34:K35" si="6">I35</f>
        <v>0.2</v>
      </c>
      <c r="J34" s="44">
        <f t="shared" si="6"/>
        <v>0.2</v>
      </c>
      <c r="K34" s="44">
        <f t="shared" si="6"/>
        <v>0.2</v>
      </c>
    </row>
    <row r="35" spans="1:11" ht="45">
      <c r="A35" s="33" t="s">
        <v>46</v>
      </c>
      <c r="B35" s="32" t="s">
        <v>37</v>
      </c>
      <c r="C35" s="32" t="s">
        <v>45</v>
      </c>
      <c r="D35" s="45">
        <v>89</v>
      </c>
      <c r="E35" s="45">
        <v>1</v>
      </c>
      <c r="F35" s="45" t="s">
        <v>66</v>
      </c>
      <c r="G35" s="45" t="s">
        <v>80</v>
      </c>
      <c r="H35" s="42" t="s">
        <v>70</v>
      </c>
      <c r="I35" s="44">
        <f t="shared" si="6"/>
        <v>0.2</v>
      </c>
      <c r="J35" s="44">
        <f t="shared" si="6"/>
        <v>0.2</v>
      </c>
      <c r="K35" s="44">
        <f t="shared" si="6"/>
        <v>0.2</v>
      </c>
    </row>
    <row r="36" spans="1:11" ht="45">
      <c r="A36" s="33" t="s">
        <v>47</v>
      </c>
      <c r="B36" s="32" t="s">
        <v>37</v>
      </c>
      <c r="C36" s="32" t="s">
        <v>45</v>
      </c>
      <c r="D36" s="45">
        <v>89</v>
      </c>
      <c r="E36" s="45">
        <v>1</v>
      </c>
      <c r="F36" s="45" t="s">
        <v>66</v>
      </c>
      <c r="G36" s="45" t="s">
        <v>80</v>
      </c>
      <c r="H36" s="42" t="s">
        <v>71</v>
      </c>
      <c r="I36" s="44">
        <f>'Приложение 2'!J37</f>
        <v>0.2</v>
      </c>
      <c r="J36" s="44">
        <f>'Приложение 2'!K37</f>
        <v>0.2</v>
      </c>
      <c r="K36" s="44">
        <f>'Приложение 2'!L37</f>
        <v>0.2</v>
      </c>
    </row>
    <row r="37" spans="1:11" ht="15">
      <c r="A37" s="33" t="s">
        <v>53</v>
      </c>
      <c r="B37" s="122" t="s">
        <v>37</v>
      </c>
      <c r="C37" s="122" t="s">
        <v>18</v>
      </c>
      <c r="D37" s="45"/>
      <c r="E37" s="45"/>
      <c r="F37" s="45"/>
      <c r="G37" s="45"/>
      <c r="H37" s="126"/>
      <c r="I37" s="52">
        <f t="shared" ref="I37:K39" si="7">I38</f>
        <v>0</v>
      </c>
      <c r="J37" s="52">
        <f t="shared" si="7"/>
        <v>5</v>
      </c>
      <c r="K37" s="43">
        <f t="shared" si="7"/>
        <v>5</v>
      </c>
    </row>
    <row r="38" spans="1:11" ht="90">
      <c r="A38" s="33" t="s">
        <v>161</v>
      </c>
      <c r="B38" s="32" t="s">
        <v>37</v>
      </c>
      <c r="C38" s="32" t="s">
        <v>18</v>
      </c>
      <c r="D38" s="45" t="s">
        <v>81</v>
      </c>
      <c r="E38" s="45" t="s">
        <v>82</v>
      </c>
      <c r="F38" s="45"/>
      <c r="G38" s="45"/>
      <c r="H38" s="42"/>
      <c r="I38" s="43">
        <f t="shared" si="7"/>
        <v>0</v>
      </c>
      <c r="J38" s="43">
        <f t="shared" si="7"/>
        <v>5</v>
      </c>
      <c r="K38" s="43">
        <f t="shared" si="7"/>
        <v>5</v>
      </c>
    </row>
    <row r="39" spans="1:11" ht="105">
      <c r="A39" s="33" t="s">
        <v>176</v>
      </c>
      <c r="B39" s="32" t="s">
        <v>37</v>
      </c>
      <c r="C39" s="32" t="s">
        <v>18</v>
      </c>
      <c r="D39" s="45" t="s">
        <v>81</v>
      </c>
      <c r="E39" s="45" t="s">
        <v>8</v>
      </c>
      <c r="F39" s="45"/>
      <c r="G39" s="45"/>
      <c r="H39" s="42"/>
      <c r="I39" s="43">
        <f t="shared" si="7"/>
        <v>0</v>
      </c>
      <c r="J39" s="43">
        <f t="shared" si="7"/>
        <v>5</v>
      </c>
      <c r="K39" s="43">
        <f t="shared" si="7"/>
        <v>5</v>
      </c>
    </row>
    <row r="40" spans="1:11" ht="62.25" customHeight="1">
      <c r="A40" s="33" t="s">
        <v>181</v>
      </c>
      <c r="B40" s="32" t="s">
        <v>37</v>
      </c>
      <c r="C40" s="32" t="s">
        <v>18</v>
      </c>
      <c r="D40" s="45" t="s">
        <v>81</v>
      </c>
      <c r="E40" s="45" t="s">
        <v>8</v>
      </c>
      <c r="F40" s="45" t="s">
        <v>66</v>
      </c>
      <c r="G40" s="45" t="s">
        <v>83</v>
      </c>
      <c r="H40" s="42"/>
      <c r="I40" s="43">
        <f>I42</f>
        <v>0</v>
      </c>
      <c r="J40" s="43">
        <f>J42</f>
        <v>5</v>
      </c>
      <c r="K40" s="43">
        <f>K42</f>
        <v>5</v>
      </c>
    </row>
    <row r="41" spans="1:11" ht="15">
      <c r="A41" s="33" t="s">
        <v>50</v>
      </c>
      <c r="B41" s="32" t="s">
        <v>37</v>
      </c>
      <c r="C41" s="32" t="s">
        <v>18</v>
      </c>
      <c r="D41" s="45" t="s">
        <v>81</v>
      </c>
      <c r="E41" s="45" t="s">
        <v>8</v>
      </c>
      <c r="F41" s="45" t="s">
        <v>66</v>
      </c>
      <c r="G41" s="45" t="s">
        <v>83</v>
      </c>
      <c r="H41" s="42" t="s">
        <v>72</v>
      </c>
      <c r="I41" s="43">
        <f>I42</f>
        <v>0</v>
      </c>
      <c r="J41" s="43">
        <f>J42</f>
        <v>5</v>
      </c>
      <c r="K41" s="43">
        <f>K42</f>
        <v>5</v>
      </c>
    </row>
    <row r="42" spans="1:11" ht="20.25" customHeight="1">
      <c r="A42" s="33" t="s">
        <v>54</v>
      </c>
      <c r="B42" s="32" t="s">
        <v>37</v>
      </c>
      <c r="C42" s="32" t="s">
        <v>55</v>
      </c>
      <c r="D42" s="45" t="s">
        <v>81</v>
      </c>
      <c r="E42" s="45" t="s">
        <v>8</v>
      </c>
      <c r="F42" s="45" t="s">
        <v>66</v>
      </c>
      <c r="G42" s="45" t="s">
        <v>83</v>
      </c>
      <c r="H42" s="42" t="s">
        <v>74</v>
      </c>
      <c r="I42" s="43">
        <f>'Приложение 2'!J43</f>
        <v>0</v>
      </c>
      <c r="J42" s="43">
        <f>'Приложение 2'!K43</f>
        <v>5</v>
      </c>
      <c r="K42" s="43">
        <f>'Приложение 2'!L43</f>
        <v>5</v>
      </c>
    </row>
    <row r="43" spans="1:11" ht="15">
      <c r="A43" s="30" t="s">
        <v>118</v>
      </c>
      <c r="B43" s="31" t="s">
        <v>39</v>
      </c>
      <c r="C43" s="32"/>
      <c r="D43" s="45"/>
      <c r="E43" s="45"/>
      <c r="F43" s="45"/>
      <c r="G43" s="45"/>
      <c r="H43" s="42"/>
      <c r="I43" s="43">
        <f>I44</f>
        <v>95.300000000000011</v>
      </c>
      <c r="J43" s="43">
        <f t="shared" ref="J43:K43" si="8">J44</f>
        <v>92.8</v>
      </c>
      <c r="K43" s="43">
        <f t="shared" si="8"/>
        <v>96</v>
      </c>
    </row>
    <row r="44" spans="1:11" ht="31.5" customHeight="1">
      <c r="A44" s="33" t="s">
        <v>119</v>
      </c>
      <c r="B44" s="32" t="s">
        <v>39</v>
      </c>
      <c r="C44" s="32" t="s">
        <v>56</v>
      </c>
      <c r="D44" s="45"/>
      <c r="E44" s="45"/>
      <c r="F44" s="45"/>
      <c r="G44" s="45"/>
      <c r="H44" s="42"/>
      <c r="I44" s="43">
        <f t="shared" ref="I44:K51" si="9">I45</f>
        <v>95.300000000000011</v>
      </c>
      <c r="J44" s="43">
        <f t="shared" si="9"/>
        <v>92.8</v>
      </c>
      <c r="K44" s="43">
        <f t="shared" si="9"/>
        <v>96</v>
      </c>
    </row>
    <row r="45" spans="1:11" ht="45" customHeight="1">
      <c r="A45" s="33" t="s">
        <v>120</v>
      </c>
      <c r="B45" s="32" t="s">
        <v>39</v>
      </c>
      <c r="C45" s="32" t="s">
        <v>56</v>
      </c>
      <c r="D45" s="45" t="s">
        <v>85</v>
      </c>
      <c r="E45" s="45" t="s">
        <v>82</v>
      </c>
      <c r="F45" s="45"/>
      <c r="G45" s="45"/>
      <c r="H45" s="42"/>
      <c r="I45" s="43">
        <f>I46</f>
        <v>95.300000000000011</v>
      </c>
      <c r="J45" s="43">
        <f t="shared" si="9"/>
        <v>92.8</v>
      </c>
      <c r="K45" s="43">
        <f t="shared" si="9"/>
        <v>96</v>
      </c>
    </row>
    <row r="46" spans="1:11" ht="45">
      <c r="A46" s="33" t="s">
        <v>121</v>
      </c>
      <c r="B46" s="32" t="s">
        <v>39</v>
      </c>
      <c r="C46" s="32" t="s">
        <v>56</v>
      </c>
      <c r="D46" s="45" t="s">
        <v>85</v>
      </c>
      <c r="E46" s="45" t="s">
        <v>10</v>
      </c>
      <c r="F46" s="45"/>
      <c r="G46" s="45"/>
      <c r="H46" s="42"/>
      <c r="I46" s="43">
        <f t="shared" ref="I46:I51" si="10">I47</f>
        <v>95.300000000000011</v>
      </c>
      <c r="J46" s="43">
        <f t="shared" si="9"/>
        <v>92.8</v>
      </c>
      <c r="K46" s="43">
        <f t="shared" si="9"/>
        <v>96</v>
      </c>
    </row>
    <row r="47" spans="1:11" ht="75.75" customHeight="1">
      <c r="A47" s="35" t="s">
        <v>122</v>
      </c>
      <c r="B47" s="32" t="s">
        <v>39</v>
      </c>
      <c r="C47" s="32" t="s">
        <v>56</v>
      </c>
      <c r="D47" s="45" t="s">
        <v>85</v>
      </c>
      <c r="E47" s="45" t="s">
        <v>10</v>
      </c>
      <c r="F47" s="45" t="s">
        <v>39</v>
      </c>
      <c r="G47" s="45"/>
      <c r="H47" s="42"/>
      <c r="I47" s="43">
        <f t="shared" si="10"/>
        <v>95.300000000000011</v>
      </c>
      <c r="J47" s="43">
        <f t="shared" si="9"/>
        <v>92.8</v>
      </c>
      <c r="K47" s="43">
        <f t="shared" si="9"/>
        <v>96</v>
      </c>
    </row>
    <row r="48" spans="1:11" ht="45">
      <c r="A48" s="33" t="s">
        <v>124</v>
      </c>
      <c r="B48" s="32" t="s">
        <v>39</v>
      </c>
      <c r="C48" s="32" t="s">
        <v>56</v>
      </c>
      <c r="D48" s="45" t="s">
        <v>85</v>
      </c>
      <c r="E48" s="45" t="s">
        <v>10</v>
      </c>
      <c r="F48" s="45" t="s">
        <v>39</v>
      </c>
      <c r="G48" s="45" t="s">
        <v>123</v>
      </c>
      <c r="H48" s="42"/>
      <c r="I48" s="43">
        <f>I51+I49</f>
        <v>95.300000000000011</v>
      </c>
      <c r="J48" s="43">
        <f t="shared" ref="J48:K48" si="11">J51+J49</f>
        <v>92.8</v>
      </c>
      <c r="K48" s="43">
        <f t="shared" si="11"/>
        <v>96</v>
      </c>
    </row>
    <row r="49" spans="1:11" ht="105">
      <c r="A49" s="33" t="s">
        <v>42</v>
      </c>
      <c r="B49" s="32" t="s">
        <v>39</v>
      </c>
      <c r="C49" s="32" t="s">
        <v>56</v>
      </c>
      <c r="D49" s="45" t="s">
        <v>85</v>
      </c>
      <c r="E49" s="45" t="s">
        <v>10</v>
      </c>
      <c r="F49" s="45" t="s">
        <v>39</v>
      </c>
      <c r="G49" s="45" t="s">
        <v>123</v>
      </c>
      <c r="H49" s="42" t="s">
        <v>68</v>
      </c>
      <c r="I49" s="43">
        <f>I50</f>
        <v>91.9</v>
      </c>
      <c r="J49" s="43">
        <f t="shared" ref="J49:K49" si="12">J50</f>
        <v>87.8</v>
      </c>
      <c r="K49" s="43">
        <f t="shared" si="12"/>
        <v>91</v>
      </c>
    </row>
    <row r="50" spans="1:11" ht="44.25" customHeight="1">
      <c r="A50" s="33" t="s">
        <v>43</v>
      </c>
      <c r="B50" s="32" t="s">
        <v>39</v>
      </c>
      <c r="C50" s="32" t="s">
        <v>56</v>
      </c>
      <c r="D50" s="45" t="s">
        <v>85</v>
      </c>
      <c r="E50" s="45" t="s">
        <v>10</v>
      </c>
      <c r="F50" s="45" t="s">
        <v>39</v>
      </c>
      <c r="G50" s="45" t="s">
        <v>123</v>
      </c>
      <c r="H50" s="42" t="s">
        <v>69</v>
      </c>
      <c r="I50" s="43">
        <f>'Приложение 2'!J51</f>
        <v>91.9</v>
      </c>
      <c r="J50" s="43">
        <f>'Приложение 2'!K51</f>
        <v>87.8</v>
      </c>
      <c r="K50" s="43">
        <f>'Приложение 2'!L51</f>
        <v>91</v>
      </c>
    </row>
    <row r="51" spans="1:11" ht="45">
      <c r="A51" s="33" t="s">
        <v>46</v>
      </c>
      <c r="B51" s="32" t="s">
        <v>39</v>
      </c>
      <c r="C51" s="32" t="s">
        <v>56</v>
      </c>
      <c r="D51" s="45" t="s">
        <v>85</v>
      </c>
      <c r="E51" s="45" t="s">
        <v>10</v>
      </c>
      <c r="F51" s="45" t="s">
        <v>39</v>
      </c>
      <c r="G51" s="45" t="s">
        <v>123</v>
      </c>
      <c r="H51" s="42" t="s">
        <v>70</v>
      </c>
      <c r="I51" s="43">
        <f t="shared" si="10"/>
        <v>3.4</v>
      </c>
      <c r="J51" s="43">
        <f t="shared" si="9"/>
        <v>5</v>
      </c>
      <c r="K51" s="43">
        <f t="shared" si="9"/>
        <v>5</v>
      </c>
    </row>
    <row r="52" spans="1:11" ht="45">
      <c r="A52" s="33" t="s">
        <v>47</v>
      </c>
      <c r="B52" s="32" t="s">
        <v>39</v>
      </c>
      <c r="C52" s="32" t="s">
        <v>56</v>
      </c>
      <c r="D52" s="45" t="s">
        <v>85</v>
      </c>
      <c r="E52" s="45" t="s">
        <v>10</v>
      </c>
      <c r="F52" s="45" t="s">
        <v>39</v>
      </c>
      <c r="G52" s="45" t="s">
        <v>123</v>
      </c>
      <c r="H52" s="42" t="s">
        <v>71</v>
      </c>
      <c r="I52" s="43">
        <f>'Приложение 2'!J53</f>
        <v>3.4</v>
      </c>
      <c r="J52" s="43">
        <f>'Приложение 2'!K53</f>
        <v>5</v>
      </c>
      <c r="K52" s="43">
        <f>'Приложение 2'!L53</f>
        <v>5</v>
      </c>
    </row>
    <row r="53" spans="1:11" ht="19.5" customHeight="1">
      <c r="A53" s="33" t="s">
        <v>57</v>
      </c>
      <c r="B53" s="32" t="s">
        <v>45</v>
      </c>
      <c r="C53" s="32"/>
      <c r="D53" s="45"/>
      <c r="E53" s="45"/>
      <c r="F53" s="45"/>
      <c r="G53" s="45"/>
      <c r="H53" s="42"/>
      <c r="I53" s="43">
        <f>I54+I61</f>
        <v>652.6</v>
      </c>
      <c r="J53" s="43">
        <f>J54</f>
        <v>221.5</v>
      </c>
      <c r="K53" s="43">
        <f>K54</f>
        <v>221.5</v>
      </c>
    </row>
    <row r="54" spans="1:11" ht="17.25" customHeight="1">
      <c r="A54" s="33" t="s">
        <v>59</v>
      </c>
      <c r="B54" s="32" t="s">
        <v>45</v>
      </c>
      <c r="C54" s="32" t="s">
        <v>60</v>
      </c>
      <c r="D54" s="45"/>
      <c r="E54" s="45"/>
      <c r="F54" s="45"/>
      <c r="G54" s="45"/>
      <c r="H54" s="42"/>
      <c r="I54" s="43">
        <f t="shared" ref="I54:I59" si="13">I55</f>
        <v>295.60000000000002</v>
      </c>
      <c r="J54" s="43">
        <f t="shared" ref="J54:K54" si="14">J55</f>
        <v>221.5</v>
      </c>
      <c r="K54" s="43">
        <f t="shared" si="14"/>
        <v>221.5</v>
      </c>
    </row>
    <row r="55" spans="1:11" ht="90">
      <c r="A55" s="36" t="s">
        <v>196</v>
      </c>
      <c r="B55" s="32" t="s">
        <v>45</v>
      </c>
      <c r="C55" s="32" t="s">
        <v>60</v>
      </c>
      <c r="D55" s="45" t="s">
        <v>17</v>
      </c>
      <c r="E55" s="45" t="s">
        <v>82</v>
      </c>
      <c r="F55" s="45"/>
      <c r="G55" s="45"/>
      <c r="H55" s="42"/>
      <c r="I55" s="43">
        <f t="shared" ref="I55:K57" si="15">I56</f>
        <v>295.60000000000002</v>
      </c>
      <c r="J55" s="43">
        <f t="shared" si="15"/>
        <v>221.5</v>
      </c>
      <c r="K55" s="43">
        <f t="shared" si="15"/>
        <v>221.5</v>
      </c>
    </row>
    <row r="56" spans="1:11" ht="96.75" customHeight="1">
      <c r="A56" s="36" t="str">
        <f>'Приложение 2'!A57</f>
        <v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6" s="32" t="s">
        <v>45</v>
      </c>
      <c r="C56" s="32" t="s">
        <v>60</v>
      </c>
      <c r="D56" s="45" t="s">
        <v>17</v>
      </c>
      <c r="E56" s="45" t="s">
        <v>8</v>
      </c>
      <c r="F56" s="45"/>
      <c r="G56" s="45"/>
      <c r="H56" s="42"/>
      <c r="I56" s="43">
        <f t="shared" si="15"/>
        <v>295.60000000000002</v>
      </c>
      <c r="J56" s="43">
        <f t="shared" si="15"/>
        <v>221.5</v>
      </c>
      <c r="K56" s="43">
        <f t="shared" si="15"/>
        <v>221.5</v>
      </c>
    </row>
    <row r="57" spans="1:11" ht="77.25" customHeight="1">
      <c r="A57" s="36" t="s">
        <v>175</v>
      </c>
      <c r="B57" s="32" t="s">
        <v>45</v>
      </c>
      <c r="C57" s="32" t="s">
        <v>60</v>
      </c>
      <c r="D57" s="45" t="s">
        <v>17</v>
      </c>
      <c r="E57" s="45" t="s">
        <v>8</v>
      </c>
      <c r="F57" s="45" t="s">
        <v>39</v>
      </c>
      <c r="G57" s="45"/>
      <c r="H57" s="42"/>
      <c r="I57" s="43">
        <f t="shared" si="15"/>
        <v>295.60000000000002</v>
      </c>
      <c r="J57" s="43">
        <f t="shared" si="15"/>
        <v>221.5</v>
      </c>
      <c r="K57" s="43">
        <f t="shared" si="15"/>
        <v>221.5</v>
      </c>
    </row>
    <row r="58" spans="1:11" ht="298.5" customHeight="1">
      <c r="A58" s="145" t="s">
        <v>165</v>
      </c>
      <c r="B58" s="32" t="s">
        <v>45</v>
      </c>
      <c r="C58" s="32" t="s">
        <v>60</v>
      </c>
      <c r="D58" s="45" t="s">
        <v>17</v>
      </c>
      <c r="E58" s="45" t="s">
        <v>8</v>
      </c>
      <c r="F58" s="45" t="s">
        <v>39</v>
      </c>
      <c r="G58" s="45" t="s">
        <v>86</v>
      </c>
      <c r="H58" s="42"/>
      <c r="I58" s="43">
        <f t="shared" si="13"/>
        <v>295.60000000000002</v>
      </c>
      <c r="J58" s="43">
        <f>J59</f>
        <v>221.5</v>
      </c>
      <c r="K58" s="43">
        <f t="shared" ref="K58" si="16">K59</f>
        <v>221.5</v>
      </c>
    </row>
    <row r="59" spans="1:11" ht="45">
      <c r="A59" s="33" t="s">
        <v>46</v>
      </c>
      <c r="B59" s="32" t="s">
        <v>45</v>
      </c>
      <c r="C59" s="32" t="s">
        <v>60</v>
      </c>
      <c r="D59" s="45" t="s">
        <v>17</v>
      </c>
      <c r="E59" s="45" t="s">
        <v>8</v>
      </c>
      <c r="F59" s="45" t="s">
        <v>39</v>
      </c>
      <c r="G59" s="45" t="s">
        <v>86</v>
      </c>
      <c r="H59" s="42" t="s">
        <v>70</v>
      </c>
      <c r="I59" s="43">
        <f t="shared" si="13"/>
        <v>295.60000000000002</v>
      </c>
      <c r="J59" s="43">
        <f t="shared" ref="J59:K59" si="17">J60</f>
        <v>221.5</v>
      </c>
      <c r="K59" s="43">
        <f t="shared" si="17"/>
        <v>221.5</v>
      </c>
    </row>
    <row r="60" spans="1:11" ht="45">
      <c r="A60" s="33" t="s">
        <v>47</v>
      </c>
      <c r="B60" s="32" t="s">
        <v>45</v>
      </c>
      <c r="C60" s="32" t="s">
        <v>60</v>
      </c>
      <c r="D60" s="45" t="s">
        <v>17</v>
      </c>
      <c r="E60" s="45" t="s">
        <v>8</v>
      </c>
      <c r="F60" s="45" t="s">
        <v>39</v>
      </c>
      <c r="G60" s="45" t="s">
        <v>86</v>
      </c>
      <c r="H60" s="42" t="s">
        <v>71</v>
      </c>
      <c r="I60" s="43">
        <f>'Приложение 2'!J61</f>
        <v>295.60000000000002</v>
      </c>
      <c r="J60" s="43">
        <f>'Приложение 2'!K61</f>
        <v>221.5</v>
      </c>
      <c r="K60" s="43">
        <f>'Приложение 2'!L61</f>
        <v>221.5</v>
      </c>
    </row>
    <row r="61" spans="1:11" ht="30">
      <c r="A61" s="33" t="str">
        <f>'Приложение 2'!A62</f>
        <v>Другие вопросы в области национальной экономики</v>
      </c>
      <c r="B61" s="32" t="s">
        <v>45</v>
      </c>
      <c r="C61" s="32" t="s">
        <v>20</v>
      </c>
      <c r="D61" s="45"/>
      <c r="E61" s="45"/>
      <c r="F61" s="45"/>
      <c r="G61" s="45"/>
      <c r="H61" s="42"/>
      <c r="I61" s="43">
        <f>I62</f>
        <v>357</v>
      </c>
      <c r="J61" s="43"/>
      <c r="K61" s="43"/>
    </row>
    <row r="62" spans="1:11" ht="75.75" customHeight="1">
      <c r="A62" s="33" t="str">
        <f>'Приложение 2'!A63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2" s="32" t="s">
        <v>45</v>
      </c>
      <c r="C62" s="32" t="s">
        <v>20</v>
      </c>
      <c r="D62" s="45" t="s">
        <v>81</v>
      </c>
      <c r="E62" s="45" t="s">
        <v>82</v>
      </c>
      <c r="F62" s="45"/>
      <c r="G62" s="45"/>
      <c r="H62" s="42"/>
      <c r="I62" s="43">
        <f>I63</f>
        <v>357</v>
      </c>
      <c r="J62" s="43"/>
      <c r="K62" s="43"/>
    </row>
    <row r="63" spans="1:11" ht="105.75" customHeight="1">
      <c r="A63" s="33" t="str">
        <f>'Приложение 2'!A64</f>
        <v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v>
      </c>
      <c r="B63" s="32" t="s">
        <v>45</v>
      </c>
      <c r="C63" s="32" t="s">
        <v>20</v>
      </c>
      <c r="D63" s="45" t="s">
        <v>81</v>
      </c>
      <c r="E63" s="45" t="s">
        <v>8</v>
      </c>
      <c r="F63" s="45" t="s">
        <v>66</v>
      </c>
      <c r="G63" s="45"/>
      <c r="H63" s="42"/>
      <c r="I63" s="43">
        <f>I64</f>
        <v>357</v>
      </c>
      <c r="J63" s="43"/>
      <c r="K63" s="43"/>
    </row>
    <row r="64" spans="1:11" ht="181.5" customHeight="1">
      <c r="A64" s="33" t="str">
        <f>'Приложение 2'!A65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64" s="32" t="s">
        <v>45</v>
      </c>
      <c r="C64" s="32" t="s">
        <v>20</v>
      </c>
      <c r="D64" s="45" t="s">
        <v>81</v>
      </c>
      <c r="E64" s="45" t="s">
        <v>8</v>
      </c>
      <c r="F64" s="45" t="s">
        <v>66</v>
      </c>
      <c r="G64" s="45" t="s">
        <v>207</v>
      </c>
      <c r="H64" s="42"/>
      <c r="I64" s="43">
        <f>I65</f>
        <v>357</v>
      </c>
      <c r="J64" s="43"/>
      <c r="K64" s="43"/>
    </row>
    <row r="65" spans="1:11" ht="47.25" customHeight="1">
      <c r="A65" s="33" t="str">
        <f>'Приложение 2'!A66</f>
        <v>Закупка товаров, работ и услуг для обеспечения государственных (муниципальных) нужд</v>
      </c>
      <c r="B65" s="32" t="s">
        <v>45</v>
      </c>
      <c r="C65" s="32" t="s">
        <v>20</v>
      </c>
      <c r="D65" s="45" t="s">
        <v>81</v>
      </c>
      <c r="E65" s="45" t="s">
        <v>8</v>
      </c>
      <c r="F65" s="45" t="s">
        <v>66</v>
      </c>
      <c r="G65" s="45" t="s">
        <v>207</v>
      </c>
      <c r="H65" s="42" t="s">
        <v>70</v>
      </c>
      <c r="I65" s="43">
        <f>I66</f>
        <v>357</v>
      </c>
      <c r="J65" s="43"/>
      <c r="K65" s="43"/>
    </row>
    <row r="66" spans="1:11" ht="44.25" customHeight="1">
      <c r="A66" s="33" t="str">
        <f>'Приложение 2'!A67</f>
        <v>Иные закупки товаров, работ и услуг для обеспечения государственных (муниципальных) нужд</v>
      </c>
      <c r="B66" s="32" t="s">
        <v>45</v>
      </c>
      <c r="C66" s="32" t="s">
        <v>20</v>
      </c>
      <c r="D66" s="45" t="s">
        <v>81</v>
      </c>
      <c r="E66" s="45" t="s">
        <v>8</v>
      </c>
      <c r="F66" s="45" t="s">
        <v>66</v>
      </c>
      <c r="G66" s="45" t="s">
        <v>207</v>
      </c>
      <c r="H66" s="42" t="s">
        <v>71</v>
      </c>
      <c r="I66" s="43">
        <v>357</v>
      </c>
      <c r="J66" s="43"/>
      <c r="K66" s="43"/>
    </row>
    <row r="67" spans="1:11" ht="15">
      <c r="A67" s="33" t="s">
        <v>61</v>
      </c>
      <c r="B67" s="122" t="s">
        <v>52</v>
      </c>
      <c r="C67" s="32"/>
      <c r="D67" s="45"/>
      <c r="E67" s="45"/>
      <c r="F67" s="45"/>
      <c r="G67" s="45"/>
      <c r="H67" s="42"/>
      <c r="I67" s="43">
        <f>I74+I68</f>
        <v>79</v>
      </c>
      <c r="J67" s="43">
        <f>J74</f>
        <v>35</v>
      </c>
      <c r="K67" s="43">
        <f>K74</f>
        <v>35</v>
      </c>
    </row>
    <row r="68" spans="1:11" ht="15">
      <c r="A68" s="33" t="str">
        <f>'Приложение 2'!A69</f>
        <v>Коммунальное хозяйство</v>
      </c>
      <c r="B68" s="122" t="s">
        <v>52</v>
      </c>
      <c r="C68" s="32" t="s">
        <v>39</v>
      </c>
      <c r="D68" s="45"/>
      <c r="E68" s="45"/>
      <c r="F68" s="45"/>
      <c r="G68" s="45"/>
      <c r="H68" s="42"/>
      <c r="I68" s="43">
        <f>I69</f>
        <v>54</v>
      </c>
      <c r="J68" s="43"/>
      <c r="K68" s="43"/>
    </row>
    <row r="69" spans="1:11" ht="66.75" customHeight="1">
      <c r="A69" s="33" t="str">
        <f>'Приложение 2'!A70</f>
        <v>Муниципальная программа "Энергосбережение и повышение энергетической эффетивности в Ромодановсом муниципальном районе"</v>
      </c>
      <c r="B69" s="122" t="s">
        <v>52</v>
      </c>
      <c r="C69" s="32" t="s">
        <v>39</v>
      </c>
      <c r="D69" s="45" t="s">
        <v>20</v>
      </c>
      <c r="E69" s="45" t="s">
        <v>66</v>
      </c>
      <c r="F69" s="45"/>
      <c r="G69" s="45"/>
      <c r="H69" s="42"/>
      <c r="I69" s="43">
        <f>I70</f>
        <v>54</v>
      </c>
      <c r="J69" s="43"/>
      <c r="K69" s="43"/>
    </row>
    <row r="70" spans="1:11" ht="58.5" customHeight="1">
      <c r="A70" s="33" t="str">
        <f>'Приложение 2'!A71</f>
        <v>Основное мероприятие"Субсидирование оформления прав собственности на бесхозяйные объекты инженерной инфраструктуры"</v>
      </c>
      <c r="B70" s="122" t="s">
        <v>52</v>
      </c>
      <c r="C70" s="32" t="s">
        <v>39</v>
      </c>
      <c r="D70" s="45" t="s">
        <v>20</v>
      </c>
      <c r="E70" s="45" t="s">
        <v>66</v>
      </c>
      <c r="F70" s="45" t="s">
        <v>8</v>
      </c>
      <c r="G70" s="45"/>
      <c r="H70" s="42"/>
      <c r="I70" s="43">
        <f>I71</f>
        <v>54</v>
      </c>
      <c r="J70" s="43"/>
      <c r="K70" s="43"/>
    </row>
    <row r="71" spans="1:11" ht="59.25" customHeight="1">
      <c r="A71" s="33" t="str">
        <f>'Приложение 2'!A72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71" s="122" t="s">
        <v>52</v>
      </c>
      <c r="C71" s="32" t="s">
        <v>39</v>
      </c>
      <c r="D71" s="45" t="s">
        <v>20</v>
      </c>
      <c r="E71" s="45" t="s">
        <v>66</v>
      </c>
      <c r="F71" s="45" t="s">
        <v>8</v>
      </c>
      <c r="G71" s="45" t="s">
        <v>213</v>
      </c>
      <c r="H71" s="42"/>
      <c r="I71" s="43">
        <f>I72</f>
        <v>54</v>
      </c>
      <c r="J71" s="43"/>
      <c r="K71" s="43"/>
    </row>
    <row r="72" spans="1:11" ht="44.25" customHeight="1">
      <c r="A72" s="33" t="str">
        <f>'Приложение 2'!A73</f>
        <v>Закупка товаров, работ и услуг для обеспечения государственных (муниципальных) нужд</v>
      </c>
      <c r="B72" s="122" t="s">
        <v>52</v>
      </c>
      <c r="C72" s="32" t="s">
        <v>39</v>
      </c>
      <c r="D72" s="45" t="s">
        <v>20</v>
      </c>
      <c r="E72" s="45" t="s">
        <v>66</v>
      </c>
      <c r="F72" s="45" t="s">
        <v>8</v>
      </c>
      <c r="G72" s="45" t="s">
        <v>213</v>
      </c>
      <c r="H72" s="42" t="s">
        <v>70</v>
      </c>
      <c r="I72" s="43">
        <f>I73</f>
        <v>54</v>
      </c>
      <c r="J72" s="43"/>
      <c r="K72" s="43"/>
    </row>
    <row r="73" spans="1:11" ht="47.25" customHeight="1">
      <c r="A73" s="33" t="str">
        <f>'Приложение 2'!A74</f>
        <v>Иные закупки товаров, работ и услуг для обеспечения государственных (муниципальных) нужд</v>
      </c>
      <c r="B73" s="122" t="s">
        <v>52</v>
      </c>
      <c r="C73" s="32" t="s">
        <v>39</v>
      </c>
      <c r="D73" s="45" t="s">
        <v>20</v>
      </c>
      <c r="E73" s="45" t="s">
        <v>66</v>
      </c>
      <c r="F73" s="45" t="s">
        <v>8</v>
      </c>
      <c r="G73" s="45" t="s">
        <v>213</v>
      </c>
      <c r="H73" s="42" t="s">
        <v>71</v>
      </c>
      <c r="I73" s="43">
        <v>54</v>
      </c>
      <c r="J73" s="43"/>
      <c r="K73" s="43"/>
    </row>
    <row r="74" spans="1:11" ht="15">
      <c r="A74" s="37" t="s">
        <v>67</v>
      </c>
      <c r="B74" s="32" t="s">
        <v>52</v>
      </c>
      <c r="C74" s="32" t="s">
        <v>56</v>
      </c>
      <c r="D74" s="45"/>
      <c r="E74" s="45"/>
      <c r="F74" s="45"/>
      <c r="G74" s="45"/>
      <c r="H74" s="32"/>
      <c r="I74" s="43">
        <f>I75</f>
        <v>25</v>
      </c>
      <c r="J74" s="43">
        <f t="shared" ref="J74:K74" si="18">J75</f>
        <v>35</v>
      </c>
      <c r="K74" s="43">
        <f t="shared" si="18"/>
        <v>35</v>
      </c>
    </row>
    <row r="75" spans="1:11" ht="91.5" customHeight="1">
      <c r="A75" s="37" t="s">
        <v>168</v>
      </c>
      <c r="B75" s="32" t="s">
        <v>52</v>
      </c>
      <c r="C75" s="32" t="s">
        <v>56</v>
      </c>
      <c r="D75" s="45" t="s">
        <v>17</v>
      </c>
      <c r="E75" s="45" t="s">
        <v>82</v>
      </c>
      <c r="F75" s="45"/>
      <c r="G75" s="45"/>
      <c r="H75" s="32"/>
      <c r="I75" s="43">
        <f>I76</f>
        <v>25</v>
      </c>
      <c r="J75" s="43">
        <f t="shared" ref="J75:K77" si="19">J76</f>
        <v>35</v>
      </c>
      <c r="K75" s="43">
        <f t="shared" si="19"/>
        <v>35</v>
      </c>
    </row>
    <row r="76" spans="1:11" ht="91.5" customHeight="1">
      <c r="A76" s="37" t="str">
        <f>'Приложение 2'!A77</f>
        <v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v>
      </c>
      <c r="B76" s="32" t="s">
        <v>52</v>
      </c>
      <c r="C76" s="32" t="s">
        <v>56</v>
      </c>
      <c r="D76" s="45" t="s">
        <v>17</v>
      </c>
      <c r="E76" s="45" t="s">
        <v>8</v>
      </c>
      <c r="F76" s="45"/>
      <c r="G76" s="45"/>
      <c r="H76" s="32"/>
      <c r="I76" s="43">
        <f>I77</f>
        <v>25</v>
      </c>
      <c r="J76" s="43">
        <f t="shared" si="19"/>
        <v>35</v>
      </c>
      <c r="K76" s="43">
        <f t="shared" si="19"/>
        <v>35</v>
      </c>
    </row>
    <row r="77" spans="1:11" ht="30">
      <c r="A77" s="38" t="s">
        <v>157</v>
      </c>
      <c r="B77" s="32" t="s">
        <v>52</v>
      </c>
      <c r="C77" s="32" t="s">
        <v>56</v>
      </c>
      <c r="D77" s="45" t="s">
        <v>17</v>
      </c>
      <c r="E77" s="45" t="s">
        <v>8</v>
      </c>
      <c r="F77" s="45" t="s">
        <v>37</v>
      </c>
      <c r="G77" s="45"/>
      <c r="H77" s="32"/>
      <c r="I77" s="43">
        <f>I78</f>
        <v>25</v>
      </c>
      <c r="J77" s="43">
        <f t="shared" si="19"/>
        <v>35</v>
      </c>
      <c r="K77" s="43">
        <f t="shared" si="19"/>
        <v>35</v>
      </c>
    </row>
    <row r="78" spans="1:11" ht="15">
      <c r="A78" s="37" t="s">
        <v>126</v>
      </c>
      <c r="B78" s="32" t="s">
        <v>52</v>
      </c>
      <c r="C78" s="32" t="s">
        <v>56</v>
      </c>
      <c r="D78" s="45" t="s">
        <v>17</v>
      </c>
      <c r="E78" s="45" t="s">
        <v>8</v>
      </c>
      <c r="F78" s="45" t="s">
        <v>37</v>
      </c>
      <c r="G78" s="45" t="s">
        <v>125</v>
      </c>
      <c r="H78" s="32"/>
      <c r="I78" s="43">
        <f t="shared" ref="I78:K79" si="20">I79</f>
        <v>25</v>
      </c>
      <c r="J78" s="43">
        <f t="shared" si="20"/>
        <v>35</v>
      </c>
      <c r="K78" s="43">
        <f t="shared" si="20"/>
        <v>35</v>
      </c>
    </row>
    <row r="79" spans="1:11" ht="45">
      <c r="A79" s="33" t="s">
        <v>46</v>
      </c>
      <c r="B79" s="32" t="s">
        <v>52</v>
      </c>
      <c r="C79" s="32" t="s">
        <v>56</v>
      </c>
      <c r="D79" s="45" t="s">
        <v>17</v>
      </c>
      <c r="E79" s="45" t="s">
        <v>8</v>
      </c>
      <c r="F79" s="45" t="s">
        <v>37</v>
      </c>
      <c r="G79" s="45" t="s">
        <v>125</v>
      </c>
      <c r="H79" s="32" t="s">
        <v>70</v>
      </c>
      <c r="I79" s="43">
        <f t="shared" si="20"/>
        <v>25</v>
      </c>
      <c r="J79" s="43">
        <f t="shared" si="20"/>
        <v>35</v>
      </c>
      <c r="K79" s="43">
        <f t="shared" si="20"/>
        <v>35</v>
      </c>
    </row>
    <row r="80" spans="1:11" ht="45">
      <c r="A80" s="33" t="s">
        <v>47</v>
      </c>
      <c r="B80" s="32" t="s">
        <v>52</v>
      </c>
      <c r="C80" s="32" t="s">
        <v>56</v>
      </c>
      <c r="D80" s="45" t="s">
        <v>17</v>
      </c>
      <c r="E80" s="45" t="s">
        <v>8</v>
      </c>
      <c r="F80" s="45" t="s">
        <v>37</v>
      </c>
      <c r="G80" s="45" t="s">
        <v>125</v>
      </c>
      <c r="H80" s="32" t="s">
        <v>71</v>
      </c>
      <c r="I80" s="43">
        <f>'Приложение 2'!J80</f>
        <v>25</v>
      </c>
      <c r="J80" s="43">
        <f>'Приложение 2'!K80</f>
        <v>35</v>
      </c>
      <c r="K80" s="43">
        <f>'Приложение 2'!L80</f>
        <v>35</v>
      </c>
    </row>
    <row r="81" spans="1:11" ht="15">
      <c r="A81" s="33" t="s">
        <v>62</v>
      </c>
      <c r="B81" s="31" t="s">
        <v>17</v>
      </c>
      <c r="C81" s="32"/>
      <c r="D81" s="45"/>
      <c r="E81" s="45"/>
      <c r="F81" s="45"/>
      <c r="G81" s="45"/>
      <c r="H81" s="42"/>
      <c r="I81" s="43">
        <f t="shared" ref="I81:K86" si="21">I82</f>
        <v>196.1</v>
      </c>
      <c r="J81" s="52">
        <f t="shared" si="21"/>
        <v>172.5</v>
      </c>
      <c r="K81" s="43">
        <f t="shared" si="21"/>
        <v>172.5</v>
      </c>
    </row>
    <row r="82" spans="1:11" ht="15">
      <c r="A82" s="33" t="s">
        <v>63</v>
      </c>
      <c r="B82" s="32" t="s">
        <v>17</v>
      </c>
      <c r="C82" s="32" t="s">
        <v>37</v>
      </c>
      <c r="D82" s="45"/>
      <c r="E82" s="45"/>
      <c r="F82" s="45"/>
      <c r="G82" s="45"/>
      <c r="H82" s="42"/>
      <c r="I82" s="43">
        <f t="shared" si="21"/>
        <v>196.1</v>
      </c>
      <c r="J82" s="43">
        <f t="shared" si="21"/>
        <v>172.5</v>
      </c>
      <c r="K82" s="43">
        <f t="shared" si="21"/>
        <v>172.5</v>
      </c>
    </row>
    <row r="83" spans="1:11" ht="90">
      <c r="A83" s="33" t="s">
        <v>161</v>
      </c>
      <c r="B83" s="32" t="s">
        <v>17</v>
      </c>
      <c r="C83" s="32" t="s">
        <v>37</v>
      </c>
      <c r="D83" s="45" t="s">
        <v>81</v>
      </c>
      <c r="E83" s="45" t="s">
        <v>82</v>
      </c>
      <c r="F83" s="45"/>
      <c r="G83" s="45"/>
      <c r="H83" s="42"/>
      <c r="I83" s="43">
        <f t="shared" si="21"/>
        <v>196.1</v>
      </c>
      <c r="J83" s="43">
        <f t="shared" si="21"/>
        <v>172.5</v>
      </c>
      <c r="K83" s="43">
        <f t="shared" si="21"/>
        <v>172.5</v>
      </c>
    </row>
    <row r="84" spans="1:11" ht="105">
      <c r="A84" s="33" t="s">
        <v>176</v>
      </c>
      <c r="B84" s="32" t="s">
        <v>17</v>
      </c>
      <c r="C84" s="32" t="s">
        <v>37</v>
      </c>
      <c r="D84" s="45" t="s">
        <v>81</v>
      </c>
      <c r="E84" s="45" t="s">
        <v>8</v>
      </c>
      <c r="F84" s="45"/>
      <c r="G84" s="45"/>
      <c r="H84" s="42"/>
      <c r="I84" s="43">
        <f t="shared" si="21"/>
        <v>196.1</v>
      </c>
      <c r="J84" s="43">
        <f t="shared" si="21"/>
        <v>172.5</v>
      </c>
      <c r="K84" s="43">
        <f t="shared" si="21"/>
        <v>172.5</v>
      </c>
    </row>
    <row r="85" spans="1:11" ht="30">
      <c r="A85" s="33" t="s">
        <v>64</v>
      </c>
      <c r="B85" s="32" t="s">
        <v>17</v>
      </c>
      <c r="C85" s="32" t="s">
        <v>37</v>
      </c>
      <c r="D85" s="45" t="s">
        <v>81</v>
      </c>
      <c r="E85" s="45" t="s">
        <v>8</v>
      </c>
      <c r="F85" s="45" t="s">
        <v>66</v>
      </c>
      <c r="G85" s="45" t="s">
        <v>84</v>
      </c>
      <c r="H85" s="42"/>
      <c r="I85" s="43">
        <f t="shared" si="21"/>
        <v>196.1</v>
      </c>
      <c r="J85" s="43">
        <f t="shared" si="21"/>
        <v>172.5</v>
      </c>
      <c r="K85" s="43">
        <f t="shared" si="21"/>
        <v>172.5</v>
      </c>
    </row>
    <row r="86" spans="1:11" ht="30">
      <c r="A86" s="33" t="s">
        <v>58</v>
      </c>
      <c r="B86" s="32" t="s">
        <v>17</v>
      </c>
      <c r="C86" s="32" t="s">
        <v>37</v>
      </c>
      <c r="D86" s="45" t="s">
        <v>81</v>
      </c>
      <c r="E86" s="45" t="s">
        <v>8</v>
      </c>
      <c r="F86" s="45" t="s">
        <v>66</v>
      </c>
      <c r="G86" s="45" t="s">
        <v>84</v>
      </c>
      <c r="H86" s="42" t="s">
        <v>75</v>
      </c>
      <c r="I86" s="43">
        <f>I87</f>
        <v>196.1</v>
      </c>
      <c r="J86" s="43">
        <f t="shared" si="21"/>
        <v>172.5</v>
      </c>
      <c r="K86" s="43">
        <f t="shared" si="21"/>
        <v>172.5</v>
      </c>
    </row>
    <row r="87" spans="1:11" ht="30">
      <c r="A87" s="33" t="s">
        <v>65</v>
      </c>
      <c r="B87" s="32" t="s">
        <v>17</v>
      </c>
      <c r="C87" s="32" t="s">
        <v>37</v>
      </c>
      <c r="D87" s="45" t="s">
        <v>81</v>
      </c>
      <c r="E87" s="45" t="s">
        <v>8</v>
      </c>
      <c r="F87" s="45" t="s">
        <v>66</v>
      </c>
      <c r="G87" s="45" t="s">
        <v>84</v>
      </c>
      <c r="H87" s="42" t="s">
        <v>76</v>
      </c>
      <c r="I87" s="43">
        <f>'Приложение 2'!J88</f>
        <v>196.1</v>
      </c>
      <c r="J87" s="43">
        <f>'Приложение 2'!K88</f>
        <v>172.5</v>
      </c>
      <c r="K87" s="43">
        <f>'Приложение 2'!L88</f>
        <v>172.5</v>
      </c>
    </row>
    <row r="88" spans="1:11" ht="15">
      <c r="A88" s="33" t="str">
        <f>'Приложение 2'!A90</f>
        <v>Условно утвержденные расходы</v>
      </c>
      <c r="B88" s="32" t="s">
        <v>171</v>
      </c>
      <c r="C88" s="32"/>
      <c r="D88" s="45"/>
      <c r="E88" s="45"/>
      <c r="F88" s="45"/>
      <c r="G88" s="45"/>
      <c r="H88" s="51"/>
      <c r="I88" s="52"/>
      <c r="J88" s="52">
        <f>'Приложение 2'!K89</f>
        <v>28</v>
      </c>
      <c r="K88" s="52">
        <f>'Приложение 2'!L89</f>
        <v>56.7</v>
      </c>
    </row>
    <row r="89" spans="1:11" ht="16.5" customHeight="1">
      <c r="A89" s="33" t="str">
        <f>'Приложение 2'!A90</f>
        <v>Условно утвержденные расходы</v>
      </c>
      <c r="B89" s="32" t="s">
        <v>171</v>
      </c>
      <c r="C89" s="32" t="s">
        <v>171</v>
      </c>
      <c r="D89" s="45"/>
      <c r="E89" s="45"/>
      <c r="F89" s="45"/>
      <c r="G89" s="45"/>
      <c r="H89" s="42"/>
      <c r="I89" s="43"/>
      <c r="J89" s="43">
        <f>'Приложение 2'!K90</f>
        <v>28</v>
      </c>
      <c r="K89" s="43">
        <f>'Приложение 2'!L90</f>
        <v>56.7</v>
      </c>
    </row>
    <row r="90" spans="1:11" ht="33.75" customHeight="1">
      <c r="A90" s="153" t="str">
        <f>'Приложение 2'!A91</f>
        <v>обеспечение деятельности администрации</v>
      </c>
      <c r="B90" s="32" t="s">
        <v>171</v>
      </c>
      <c r="C90" s="32" t="s">
        <v>171</v>
      </c>
      <c r="D90" s="45" t="s">
        <v>172</v>
      </c>
      <c r="E90" s="45" t="s">
        <v>82</v>
      </c>
      <c r="F90" s="45"/>
      <c r="G90" s="45"/>
      <c r="H90" s="42"/>
      <c r="I90" s="43"/>
      <c r="J90" s="43">
        <f>'Приложение 2'!K91</f>
        <v>28</v>
      </c>
      <c r="K90" s="43">
        <f>'Приложение 2'!L91</f>
        <v>56.7</v>
      </c>
    </row>
    <row r="91" spans="1:11" ht="15">
      <c r="A91" s="33" t="str">
        <f>'Приложение 2'!A92</f>
        <v xml:space="preserve">Высшее должностное лицо </v>
      </c>
      <c r="B91" s="32" t="s">
        <v>171</v>
      </c>
      <c r="C91" s="32" t="s">
        <v>171</v>
      </c>
      <c r="D91" s="45" t="s">
        <v>172</v>
      </c>
      <c r="E91" s="45" t="s">
        <v>8</v>
      </c>
      <c r="F91" s="45" t="s">
        <v>66</v>
      </c>
      <c r="G91" s="45"/>
      <c r="H91" s="42"/>
      <c r="I91" s="43"/>
      <c r="J91" s="43">
        <f>'Приложение 2'!K92</f>
        <v>28</v>
      </c>
      <c r="K91" s="43">
        <f>'Приложение 2'!L92</f>
        <v>56.7</v>
      </c>
    </row>
    <row r="92" spans="1:11" ht="15">
      <c r="A92" s="33" t="str">
        <f>'Приложение 2'!A93</f>
        <v>Условно утвержденные расходы</v>
      </c>
      <c r="B92" s="32" t="s">
        <v>171</v>
      </c>
      <c r="C92" s="32" t="s">
        <v>171</v>
      </c>
      <c r="D92" s="45" t="s">
        <v>172</v>
      </c>
      <c r="E92" s="45" t="s">
        <v>8</v>
      </c>
      <c r="F92" s="45" t="s">
        <v>66</v>
      </c>
      <c r="G92" s="45" t="s">
        <v>173</v>
      </c>
      <c r="H92" s="42"/>
      <c r="I92" s="43"/>
      <c r="J92" s="43">
        <f>'Приложение 2'!K93</f>
        <v>28</v>
      </c>
      <c r="K92" s="43">
        <f>'Приложение 2'!L93</f>
        <v>56.7</v>
      </c>
    </row>
    <row r="93" spans="1:11" ht="15">
      <c r="A93" s="33" t="str">
        <f>'Приложение 2'!A94</f>
        <v>Иные бюджетные ассигнования</v>
      </c>
      <c r="B93" s="32" t="s">
        <v>171</v>
      </c>
      <c r="C93" s="32" t="s">
        <v>171</v>
      </c>
      <c r="D93" s="45" t="s">
        <v>172</v>
      </c>
      <c r="E93" s="45" t="s">
        <v>8</v>
      </c>
      <c r="F93" s="45" t="s">
        <v>66</v>
      </c>
      <c r="G93" s="45" t="s">
        <v>173</v>
      </c>
      <c r="H93" s="42" t="s">
        <v>72</v>
      </c>
      <c r="I93" s="43"/>
      <c r="J93" s="43">
        <f>'Приложение 2'!K94</f>
        <v>28</v>
      </c>
      <c r="K93" s="43">
        <f>'Приложение 2'!L94</f>
        <v>56.7</v>
      </c>
    </row>
    <row r="94" spans="1:11" ht="15">
      <c r="A94" s="33" t="str">
        <f>'Приложение 2'!A95</f>
        <v>Резервные средства</v>
      </c>
      <c r="B94" s="32" t="s">
        <v>171</v>
      </c>
      <c r="C94" s="32" t="s">
        <v>171</v>
      </c>
      <c r="D94" s="45" t="s">
        <v>172</v>
      </c>
      <c r="E94" s="45" t="s">
        <v>8</v>
      </c>
      <c r="F94" s="45" t="s">
        <v>66</v>
      </c>
      <c r="G94" s="45" t="s">
        <v>173</v>
      </c>
      <c r="H94" s="42" t="s">
        <v>74</v>
      </c>
      <c r="I94" s="43"/>
      <c r="J94" s="43">
        <f>'Приложение 2'!K95</f>
        <v>28</v>
      </c>
      <c r="K94" s="43">
        <f>'Приложение 2'!L95</f>
        <v>56.7</v>
      </c>
    </row>
  </sheetData>
  <autoFilter ref="A1:K94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10">
    <mergeCell ref="H1:K1"/>
    <mergeCell ref="A2:K2"/>
    <mergeCell ref="H3:K3"/>
    <mergeCell ref="B4:B5"/>
    <mergeCell ref="C4:C5"/>
    <mergeCell ref="D4:G5"/>
    <mergeCell ref="H4:H5"/>
    <mergeCell ref="I4:K4"/>
    <mergeCell ref="A3:A4"/>
    <mergeCell ref="A5:A6"/>
  </mergeCells>
  <conditionalFormatting sqref="B19:C19">
    <cfRule type="expression" dxfId="30" priority="22" stopIfTrue="1">
      <formula>$F19=""</formula>
    </cfRule>
    <cfRule type="expression" dxfId="29" priority="23" stopIfTrue="1">
      <formula>#REF!&lt;&gt;""</formula>
    </cfRule>
    <cfRule type="expression" dxfId="28" priority="24" stopIfTrue="1">
      <formula>AND($G19="",$F19&lt;&gt;"")</formula>
    </cfRule>
  </conditionalFormatting>
  <conditionalFormatting sqref="A48">
    <cfRule type="expression" dxfId="27" priority="40" stopIfTrue="1">
      <formula>$F48=""</formula>
    </cfRule>
    <cfRule type="expression" dxfId="26" priority="41" stopIfTrue="1">
      <formula>#REF!&lt;&gt;""</formula>
    </cfRule>
    <cfRule type="expression" dxfId="25" priority="42" stopIfTrue="1">
      <formula>AND($G48="",$F48&lt;&gt;"")</formula>
    </cfRule>
  </conditionalFormatting>
  <conditionalFormatting sqref="A48">
    <cfRule type="expression" dxfId="24" priority="31" stopIfTrue="1">
      <formula>$F48=""</formula>
    </cfRule>
    <cfRule type="expression" dxfId="23" priority="32" stopIfTrue="1">
      <formula>#REF!&lt;&gt;""</formula>
    </cfRule>
    <cfRule type="expression" dxfId="22" priority="33" stopIfTrue="1">
      <formula>AND($G48="",$F48&lt;&gt;"")</formula>
    </cfRule>
  </conditionalFormatting>
  <conditionalFormatting sqref="A47">
    <cfRule type="expression" dxfId="21" priority="19" stopIfTrue="1">
      <formula>$F47=""</formula>
    </cfRule>
    <cfRule type="expression" dxfId="20" priority="20" stopIfTrue="1">
      <formula>#REF!&lt;&gt;""</formula>
    </cfRule>
    <cfRule type="expression" dxfId="19" priority="21" stopIfTrue="1">
      <formula>AND($G47="",$F47&lt;&gt;"")</formula>
    </cfRule>
  </conditionalFormatting>
  <conditionalFormatting sqref="A47">
    <cfRule type="expression" dxfId="18" priority="16" stopIfTrue="1">
      <formula>$F47=""</formula>
    </cfRule>
    <cfRule type="expression" dxfId="17" priority="17" stopIfTrue="1">
      <formula>#REF!&lt;&gt;""</formula>
    </cfRule>
    <cfRule type="expression" dxfId="16" priority="18" stopIfTrue="1">
      <formula>AND($G47="",$F47&lt;&gt;"")</formula>
    </cfRule>
  </conditionalFormatting>
  <conditionalFormatting sqref="A49">
    <cfRule type="expression" dxfId="15" priority="13" stopIfTrue="1">
      <formula>$F49=""</formula>
    </cfRule>
    <cfRule type="expression" dxfId="14" priority="14" stopIfTrue="1">
      <formula>#REF!&lt;&gt;""</formula>
    </cfRule>
    <cfRule type="expression" dxfId="13" priority="15" stopIfTrue="1">
      <formula>AND($G49="",$F49&lt;&gt;"")</formula>
    </cfRule>
  </conditionalFormatting>
  <conditionalFormatting sqref="A48">
    <cfRule type="expression" dxfId="12" priority="10" stopIfTrue="1">
      <formula>$F48=""</formula>
    </cfRule>
    <cfRule type="expression" dxfId="11" priority="11" stopIfTrue="1">
      <formula>#REF!&lt;&gt;""</formula>
    </cfRule>
    <cfRule type="expression" dxfId="10" priority="12" stopIfTrue="1">
      <formula>AND($G48="",$F48&lt;&gt;"")</formula>
    </cfRule>
  </conditionalFormatting>
  <conditionalFormatting sqref="A48">
    <cfRule type="expression" dxfId="9" priority="7" stopIfTrue="1">
      <formula>$F48=""</formula>
    </cfRule>
    <cfRule type="expression" dxfId="8" priority="8" stopIfTrue="1">
      <formula>#REF!&lt;&gt;""</formula>
    </cfRule>
    <cfRule type="expression" dxfId="7" priority="9" stopIfTrue="1">
      <formula>AND($G48="",$F48&lt;&gt;"")</formula>
    </cfRule>
  </conditionalFormatting>
  <conditionalFormatting sqref="A50">
    <cfRule type="expression" dxfId="6" priority="4" stopIfTrue="1">
      <formula>$F50=""</formula>
    </cfRule>
    <cfRule type="expression" dxfId="5" priority="5" stopIfTrue="1">
      <formula>#REF!&lt;&gt;""</formula>
    </cfRule>
    <cfRule type="expression" dxfId="4" priority="6" stopIfTrue="1">
      <formula>AND($G50="",$F50&lt;&gt;"")</formula>
    </cfRule>
  </conditionalFormatting>
  <conditionalFormatting sqref="A48">
    <cfRule type="expression" dxfId="3" priority="1" stopIfTrue="1">
      <formula>$F48=""</formula>
    </cfRule>
    <cfRule type="expression" dxfId="2" priority="2" stopIfTrue="1">
      <formula>#REF!&lt;&gt;""</formula>
    </cfRule>
    <cfRule type="expression" dxfId="1" priority="3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zoomScaleSheetLayoutView="100" workbookViewId="0">
      <selection activeCell="J56" sqref="J5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5.33203125" customWidth="1"/>
    <col min="14" max="14" width="15.6640625" bestFit="1" customWidth="1"/>
  </cols>
  <sheetData>
    <row r="1" spans="1:12" ht="130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9" t="s">
        <v>202</v>
      </c>
      <c r="J1" s="170"/>
      <c r="K1" s="170"/>
      <c r="L1" s="170"/>
    </row>
    <row r="2" spans="1:12" ht="129.75" customHeight="1">
      <c r="A2" s="173" t="s">
        <v>163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0" t="s">
        <v>1</v>
      </c>
      <c r="J3" s="170"/>
      <c r="K3" s="170"/>
      <c r="L3" s="170"/>
    </row>
    <row r="4" spans="1:12" ht="19.5" customHeight="1">
      <c r="A4" s="172" t="s">
        <v>2</v>
      </c>
      <c r="B4" s="172" t="s">
        <v>5</v>
      </c>
      <c r="C4" s="172"/>
      <c r="D4" s="172"/>
      <c r="E4" s="172"/>
      <c r="F4" s="172" t="s">
        <v>22</v>
      </c>
      <c r="G4" s="172" t="s">
        <v>3</v>
      </c>
      <c r="H4" s="172" t="s">
        <v>4</v>
      </c>
      <c r="I4" s="172" t="s">
        <v>21</v>
      </c>
      <c r="J4" s="172" t="s">
        <v>7</v>
      </c>
      <c r="K4" s="172"/>
      <c r="L4" s="172"/>
    </row>
    <row r="5" spans="1:12" ht="14.85" customHeight="1">
      <c r="A5" s="172" t="s">
        <v>0</v>
      </c>
      <c r="B5" s="172" t="s">
        <v>0</v>
      </c>
      <c r="C5" s="172"/>
      <c r="D5" s="172"/>
      <c r="E5" s="172"/>
      <c r="F5" s="172" t="s">
        <v>0</v>
      </c>
      <c r="G5" s="172" t="s">
        <v>0</v>
      </c>
      <c r="H5" s="172" t="s">
        <v>0</v>
      </c>
      <c r="I5" s="172" t="s">
        <v>0</v>
      </c>
      <c r="J5" s="108" t="s">
        <v>26</v>
      </c>
      <c r="K5" s="108" t="s">
        <v>27</v>
      </c>
      <c r="L5" s="108" t="s">
        <v>28</v>
      </c>
    </row>
    <row r="6" spans="1:12" ht="13.7" customHeight="1">
      <c r="A6" s="109" t="s">
        <v>8</v>
      </c>
      <c r="B6" s="109" t="s">
        <v>9</v>
      </c>
      <c r="C6" s="109" t="s">
        <v>10</v>
      </c>
      <c r="D6" s="109" t="s">
        <v>11</v>
      </c>
      <c r="E6" s="109" t="s">
        <v>12</v>
      </c>
      <c r="F6" s="109" t="s">
        <v>13</v>
      </c>
      <c r="G6" s="109" t="s">
        <v>14</v>
      </c>
      <c r="H6" s="109" t="s">
        <v>15</v>
      </c>
      <c r="I6" s="109" t="s">
        <v>16</v>
      </c>
      <c r="J6" s="109" t="s">
        <v>17</v>
      </c>
      <c r="K6" s="109" t="s">
        <v>18</v>
      </c>
      <c r="L6" s="109" t="s">
        <v>20</v>
      </c>
    </row>
    <row r="7" spans="1:12" ht="13.7" customHeight="1">
      <c r="A7" s="110" t="s">
        <v>19</v>
      </c>
      <c r="B7" s="111" t="s">
        <v>0</v>
      </c>
      <c r="C7" s="111" t="s">
        <v>0</v>
      </c>
      <c r="D7" s="111" t="s">
        <v>0</v>
      </c>
      <c r="E7" s="111" t="s">
        <v>0</v>
      </c>
      <c r="F7" s="111" t="s">
        <v>0</v>
      </c>
      <c r="G7" s="111" t="s">
        <v>0</v>
      </c>
      <c r="H7" s="111" t="s">
        <v>0</v>
      </c>
      <c r="I7" s="111" t="s">
        <v>0</v>
      </c>
      <c r="J7" s="112">
        <f>J8+J19+J34+J48+J82+J110+J92+J98+J26+J104</f>
        <v>2493.1000000000004</v>
      </c>
      <c r="K7" s="112">
        <f>K8+K19+K34+K48+K82+K110+K62+K92+K98</f>
        <v>1213.2</v>
      </c>
      <c r="L7" s="112">
        <f>L8+L19+L34+L48+L82+L110+L98+L92+L63</f>
        <v>1230.5000000000002</v>
      </c>
    </row>
    <row r="8" spans="1:12" ht="120" customHeight="1">
      <c r="A8" s="36" t="s">
        <v>167</v>
      </c>
      <c r="B8" s="121" t="s">
        <v>17</v>
      </c>
      <c r="C8" s="121" t="s">
        <v>82</v>
      </c>
      <c r="D8" s="121"/>
      <c r="E8" s="121"/>
      <c r="F8" s="119"/>
      <c r="G8" s="114"/>
      <c r="H8" s="114"/>
      <c r="I8" s="114"/>
      <c r="J8" s="113">
        <f t="shared" ref="J8:L9" si="0">J9</f>
        <v>295.60000000000002</v>
      </c>
      <c r="K8" s="113">
        <f t="shared" si="0"/>
        <v>221.5</v>
      </c>
      <c r="L8" s="113">
        <f t="shared" si="0"/>
        <v>221.5</v>
      </c>
    </row>
    <row r="9" spans="1:12" ht="120" customHeight="1">
      <c r="A9" s="36" t="str">
        <f>'Приложение 2'!A57</f>
        <v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9" s="127" t="s">
        <v>17</v>
      </c>
      <c r="C9" s="127" t="s">
        <v>8</v>
      </c>
      <c r="D9" s="127"/>
      <c r="E9" s="127"/>
      <c r="F9" s="126"/>
      <c r="G9" s="114"/>
      <c r="H9" s="114"/>
      <c r="I9" s="114"/>
      <c r="J9" s="113">
        <f t="shared" si="0"/>
        <v>295.60000000000002</v>
      </c>
      <c r="K9" s="113">
        <f t="shared" si="0"/>
        <v>221.5</v>
      </c>
      <c r="L9" s="113">
        <f t="shared" si="0"/>
        <v>221.5</v>
      </c>
    </row>
    <row r="10" spans="1:12" ht="90.75" customHeight="1">
      <c r="A10" s="36" t="s">
        <v>175</v>
      </c>
      <c r="B10" s="121" t="s">
        <v>17</v>
      </c>
      <c r="C10" s="121" t="s">
        <v>8</v>
      </c>
      <c r="D10" s="127" t="s">
        <v>39</v>
      </c>
      <c r="E10" s="121"/>
      <c r="F10" s="119"/>
      <c r="G10" s="114"/>
      <c r="H10" s="114"/>
      <c r="I10" s="114"/>
      <c r="J10" s="113">
        <f t="shared" ref="J10:J11" si="1">J11</f>
        <v>295.60000000000002</v>
      </c>
      <c r="K10" s="113">
        <f t="shared" ref="K10:K11" si="2">K11</f>
        <v>221.5</v>
      </c>
      <c r="L10" s="113">
        <f t="shared" ref="L10:L11" si="3">L11</f>
        <v>221.5</v>
      </c>
    </row>
    <row r="11" spans="1:12" ht="345">
      <c r="A11" s="145" t="s">
        <v>165</v>
      </c>
      <c r="B11" s="121" t="s">
        <v>17</v>
      </c>
      <c r="C11" s="121" t="s">
        <v>8</v>
      </c>
      <c r="D11" s="127" t="s">
        <v>39</v>
      </c>
      <c r="E11" s="121" t="s">
        <v>86</v>
      </c>
      <c r="F11" s="119"/>
      <c r="G11" s="114"/>
      <c r="H11" s="114"/>
      <c r="I11" s="114"/>
      <c r="J11" s="113">
        <f t="shared" si="1"/>
        <v>295.60000000000002</v>
      </c>
      <c r="K11" s="113">
        <f t="shared" si="2"/>
        <v>221.5</v>
      </c>
      <c r="L11" s="113">
        <f t="shared" si="3"/>
        <v>221.5</v>
      </c>
    </row>
    <row r="12" spans="1:12" ht="44.25" customHeight="1">
      <c r="A12" s="118" t="s">
        <v>46</v>
      </c>
      <c r="B12" s="121" t="s">
        <v>17</v>
      </c>
      <c r="C12" s="121" t="s">
        <v>8</v>
      </c>
      <c r="D12" s="127" t="s">
        <v>39</v>
      </c>
      <c r="E12" s="121" t="s">
        <v>86</v>
      </c>
      <c r="F12" s="119" t="s">
        <v>70</v>
      </c>
      <c r="G12" s="114"/>
      <c r="H12" s="114"/>
      <c r="I12" s="114"/>
      <c r="J12" s="113">
        <f t="shared" ref="J12:J15" si="4">J13</f>
        <v>295.60000000000002</v>
      </c>
      <c r="K12" s="113">
        <f t="shared" ref="K12:K15" si="5">K13</f>
        <v>221.5</v>
      </c>
      <c r="L12" s="113">
        <f t="shared" ref="L12:L15" si="6">L13</f>
        <v>221.5</v>
      </c>
    </row>
    <row r="13" spans="1:12" ht="60">
      <c r="A13" s="118" t="s">
        <v>47</v>
      </c>
      <c r="B13" s="121" t="s">
        <v>17</v>
      </c>
      <c r="C13" s="121" t="s">
        <v>8</v>
      </c>
      <c r="D13" s="127" t="s">
        <v>39</v>
      </c>
      <c r="E13" s="121" t="s">
        <v>86</v>
      </c>
      <c r="F13" s="119" t="s">
        <v>71</v>
      </c>
      <c r="G13" s="114"/>
      <c r="H13" s="114"/>
      <c r="I13" s="114"/>
      <c r="J13" s="113">
        <f t="shared" si="4"/>
        <v>295.60000000000002</v>
      </c>
      <c r="K13" s="113">
        <f t="shared" si="5"/>
        <v>221.5</v>
      </c>
      <c r="L13" s="113">
        <f t="shared" si="6"/>
        <v>221.5</v>
      </c>
    </row>
    <row r="14" spans="1:12" ht="15">
      <c r="A14" s="124" t="s">
        <v>57</v>
      </c>
      <c r="B14" s="121" t="s">
        <v>17</v>
      </c>
      <c r="C14" s="121" t="s">
        <v>8</v>
      </c>
      <c r="D14" s="127" t="s">
        <v>39</v>
      </c>
      <c r="E14" s="121" t="s">
        <v>86</v>
      </c>
      <c r="F14" s="119" t="s">
        <v>71</v>
      </c>
      <c r="G14" s="116" t="s">
        <v>45</v>
      </c>
      <c r="H14" s="116"/>
      <c r="I14" s="116"/>
      <c r="J14" s="113">
        <f t="shared" si="4"/>
        <v>295.60000000000002</v>
      </c>
      <c r="K14" s="113">
        <f t="shared" si="5"/>
        <v>221.5</v>
      </c>
      <c r="L14" s="113">
        <f t="shared" si="6"/>
        <v>221.5</v>
      </c>
    </row>
    <row r="15" spans="1:12" ht="15">
      <c r="A15" s="125" t="s">
        <v>127</v>
      </c>
      <c r="B15" s="121" t="s">
        <v>17</v>
      </c>
      <c r="C15" s="121" t="s">
        <v>8</v>
      </c>
      <c r="D15" s="127" t="s">
        <v>39</v>
      </c>
      <c r="E15" s="121" t="s">
        <v>86</v>
      </c>
      <c r="F15" s="119" t="s">
        <v>71</v>
      </c>
      <c r="G15" s="116" t="s">
        <v>45</v>
      </c>
      <c r="H15" s="116" t="s">
        <v>60</v>
      </c>
      <c r="I15" s="116"/>
      <c r="J15" s="113">
        <f t="shared" si="4"/>
        <v>295.60000000000002</v>
      </c>
      <c r="K15" s="113">
        <f t="shared" si="5"/>
        <v>221.5</v>
      </c>
      <c r="L15" s="113">
        <f t="shared" si="6"/>
        <v>221.5</v>
      </c>
    </row>
    <row r="16" spans="1:12" ht="75">
      <c r="A16" s="125" t="s">
        <v>177</v>
      </c>
      <c r="B16" s="121" t="s">
        <v>17</v>
      </c>
      <c r="C16" s="121" t="s">
        <v>8</v>
      </c>
      <c r="D16" s="127" t="s">
        <v>39</v>
      </c>
      <c r="E16" s="121" t="s">
        <v>86</v>
      </c>
      <c r="F16" s="119" t="s">
        <v>71</v>
      </c>
      <c r="G16" s="116" t="s">
        <v>45</v>
      </c>
      <c r="H16" s="116" t="s">
        <v>60</v>
      </c>
      <c r="I16" s="143" t="s">
        <v>160</v>
      </c>
      <c r="J16" s="113">
        <f>'Приложение 2'!J61</f>
        <v>295.60000000000002</v>
      </c>
      <c r="K16" s="113">
        <f>'Приложение 2'!K61</f>
        <v>221.5</v>
      </c>
      <c r="L16" s="113">
        <f>'Приложение 2'!L61</f>
        <v>221.5</v>
      </c>
    </row>
    <row r="17" spans="1:12" ht="120">
      <c r="A17" s="37" t="s">
        <v>168</v>
      </c>
      <c r="B17" s="127" t="s">
        <v>17</v>
      </c>
      <c r="C17" s="127" t="s">
        <v>82</v>
      </c>
      <c r="D17" s="127"/>
      <c r="E17" s="127"/>
      <c r="F17" s="126"/>
      <c r="G17" s="116"/>
      <c r="H17" s="116"/>
      <c r="I17" s="143"/>
      <c r="J17" s="113">
        <f t="shared" ref="J17:L19" si="7">J18</f>
        <v>25</v>
      </c>
      <c r="K17" s="113">
        <f t="shared" si="7"/>
        <v>35</v>
      </c>
      <c r="L17" s="113">
        <f t="shared" si="7"/>
        <v>35</v>
      </c>
    </row>
    <row r="18" spans="1:12" ht="117" customHeight="1">
      <c r="A18" s="37" t="str">
        <f>'Приложение 2'!A77</f>
        <v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v>
      </c>
      <c r="B18" s="127" t="s">
        <v>17</v>
      </c>
      <c r="C18" s="127" t="s">
        <v>8</v>
      </c>
      <c r="D18" s="127"/>
      <c r="E18" s="127"/>
      <c r="F18" s="126"/>
      <c r="G18" s="116"/>
      <c r="H18" s="116"/>
      <c r="I18" s="143"/>
      <c r="J18" s="113">
        <f t="shared" si="7"/>
        <v>25</v>
      </c>
      <c r="K18" s="113">
        <f t="shared" si="7"/>
        <v>35</v>
      </c>
      <c r="L18" s="113">
        <f t="shared" si="7"/>
        <v>35</v>
      </c>
    </row>
    <row r="19" spans="1:12" ht="35.25" customHeight="1">
      <c r="A19" s="38" t="s">
        <v>157</v>
      </c>
      <c r="B19" s="121" t="s">
        <v>17</v>
      </c>
      <c r="C19" s="121" t="s">
        <v>8</v>
      </c>
      <c r="D19" s="127" t="s">
        <v>162</v>
      </c>
      <c r="E19" s="121"/>
      <c r="F19" s="115"/>
      <c r="G19" s="114"/>
      <c r="H19" s="114"/>
      <c r="I19" s="114"/>
      <c r="J19" s="113">
        <f t="shared" si="7"/>
        <v>25</v>
      </c>
      <c r="K19" s="113">
        <f t="shared" si="7"/>
        <v>35</v>
      </c>
      <c r="L19" s="113">
        <f t="shared" si="7"/>
        <v>35</v>
      </c>
    </row>
    <row r="20" spans="1:12" ht="15">
      <c r="A20" s="117" t="s">
        <v>126</v>
      </c>
      <c r="B20" s="121" t="s">
        <v>17</v>
      </c>
      <c r="C20" s="121" t="s">
        <v>8</v>
      </c>
      <c r="D20" s="127" t="s">
        <v>162</v>
      </c>
      <c r="E20" s="121" t="s">
        <v>125</v>
      </c>
      <c r="F20" s="115"/>
      <c r="G20" s="114"/>
      <c r="H20" s="114"/>
      <c r="I20" s="114"/>
      <c r="J20" s="113">
        <f t="shared" ref="J20:J24" si="8">J21</f>
        <v>25</v>
      </c>
      <c r="K20" s="113">
        <f t="shared" ref="K20:K24" si="9">K21</f>
        <v>35</v>
      </c>
      <c r="L20" s="113">
        <f t="shared" ref="L20:L24" si="10">L21</f>
        <v>35</v>
      </c>
    </row>
    <row r="21" spans="1:12" ht="46.5" customHeight="1">
      <c r="A21" s="118" t="s">
        <v>46</v>
      </c>
      <c r="B21" s="121" t="s">
        <v>17</v>
      </c>
      <c r="C21" s="121" t="s">
        <v>8</v>
      </c>
      <c r="D21" s="127" t="s">
        <v>162</v>
      </c>
      <c r="E21" s="121" t="s">
        <v>125</v>
      </c>
      <c r="F21" s="115" t="s">
        <v>70</v>
      </c>
      <c r="G21" s="114"/>
      <c r="H21" s="114"/>
      <c r="I21" s="114"/>
      <c r="J21" s="113">
        <f t="shared" si="8"/>
        <v>25</v>
      </c>
      <c r="K21" s="113">
        <f t="shared" si="9"/>
        <v>35</v>
      </c>
      <c r="L21" s="113">
        <f t="shared" si="10"/>
        <v>35</v>
      </c>
    </row>
    <row r="22" spans="1:12" ht="60">
      <c r="A22" s="118" t="s">
        <v>47</v>
      </c>
      <c r="B22" s="121" t="s">
        <v>17</v>
      </c>
      <c r="C22" s="121" t="s">
        <v>8</v>
      </c>
      <c r="D22" s="127" t="s">
        <v>162</v>
      </c>
      <c r="E22" s="121" t="s">
        <v>125</v>
      </c>
      <c r="F22" s="115" t="s">
        <v>71</v>
      </c>
      <c r="G22" s="114"/>
      <c r="H22" s="114"/>
      <c r="I22" s="114"/>
      <c r="J22" s="113">
        <f t="shared" si="8"/>
        <v>25</v>
      </c>
      <c r="K22" s="113">
        <f t="shared" si="9"/>
        <v>35</v>
      </c>
      <c r="L22" s="113">
        <f t="shared" si="10"/>
        <v>35</v>
      </c>
    </row>
    <row r="23" spans="1:12" ht="23.25" customHeight="1">
      <c r="A23" s="125" t="s">
        <v>61</v>
      </c>
      <c r="B23" s="127" t="s">
        <v>17</v>
      </c>
      <c r="C23" s="127" t="s">
        <v>8</v>
      </c>
      <c r="D23" s="127" t="s">
        <v>162</v>
      </c>
      <c r="E23" s="127" t="s">
        <v>125</v>
      </c>
      <c r="F23" s="122" t="s">
        <v>71</v>
      </c>
      <c r="G23" s="123" t="s">
        <v>52</v>
      </c>
      <c r="H23" s="123"/>
      <c r="I23" s="123"/>
      <c r="J23" s="113">
        <f t="shared" si="8"/>
        <v>25</v>
      </c>
      <c r="K23" s="113">
        <f t="shared" si="9"/>
        <v>35</v>
      </c>
      <c r="L23" s="113">
        <f t="shared" si="10"/>
        <v>35</v>
      </c>
    </row>
    <row r="24" spans="1:12" ht="15">
      <c r="A24" s="37" t="s">
        <v>67</v>
      </c>
      <c r="B24" s="127" t="s">
        <v>17</v>
      </c>
      <c r="C24" s="127" t="s">
        <v>8</v>
      </c>
      <c r="D24" s="127" t="s">
        <v>162</v>
      </c>
      <c r="E24" s="127" t="s">
        <v>125</v>
      </c>
      <c r="F24" s="122" t="s">
        <v>71</v>
      </c>
      <c r="G24" s="123" t="s">
        <v>52</v>
      </c>
      <c r="H24" s="123" t="s">
        <v>56</v>
      </c>
      <c r="I24" s="123"/>
      <c r="J24" s="113">
        <f t="shared" si="8"/>
        <v>25</v>
      </c>
      <c r="K24" s="113">
        <f t="shared" si="9"/>
        <v>35</v>
      </c>
      <c r="L24" s="113">
        <f t="shared" si="10"/>
        <v>35</v>
      </c>
    </row>
    <row r="25" spans="1:12" ht="76.5" customHeight="1">
      <c r="A25" s="125" t="s">
        <v>177</v>
      </c>
      <c r="B25" s="127" t="s">
        <v>17</v>
      </c>
      <c r="C25" s="127" t="s">
        <v>8</v>
      </c>
      <c r="D25" s="127" t="s">
        <v>162</v>
      </c>
      <c r="E25" s="127" t="s">
        <v>125</v>
      </c>
      <c r="F25" s="122" t="s">
        <v>71</v>
      </c>
      <c r="G25" s="123" t="s">
        <v>52</v>
      </c>
      <c r="H25" s="123" t="s">
        <v>56</v>
      </c>
      <c r="I25" s="144" t="s">
        <v>160</v>
      </c>
      <c r="J25" s="113">
        <f>'Приложение 2'!J80</f>
        <v>25</v>
      </c>
      <c r="K25" s="113">
        <f>'Приложение 2'!K80</f>
        <v>35</v>
      </c>
      <c r="L25" s="113">
        <f>'Приложение 2'!L80</f>
        <v>35</v>
      </c>
    </row>
    <row r="26" spans="1:12" ht="76.5" customHeight="1">
      <c r="A26" s="125" t="str">
        <f>'Приложение 2'!A70</f>
        <v>Муниципальная программа "Энергосбережение и повышение энергетической эффетивности в Ромодановсом муниципальном районе"</v>
      </c>
      <c r="B26" s="127" t="s">
        <v>20</v>
      </c>
      <c r="C26" s="127" t="s">
        <v>66</v>
      </c>
      <c r="D26" s="127"/>
      <c r="E26" s="127"/>
      <c r="F26" s="122"/>
      <c r="G26" s="123"/>
      <c r="H26" s="123"/>
      <c r="I26" s="144"/>
      <c r="J26" s="113">
        <f t="shared" ref="J26:J32" si="11">J27</f>
        <v>54</v>
      </c>
      <c r="K26" s="113"/>
      <c r="L26" s="113"/>
    </row>
    <row r="27" spans="1:12" ht="76.5" customHeight="1">
      <c r="A27" s="125" t="str">
        <f>'Приложение 2'!A71</f>
        <v>Основное мероприятие"Субсидирование оформления прав собственности на бесхозяйные объекты инженерной инфраструктуры"</v>
      </c>
      <c r="B27" s="127" t="s">
        <v>20</v>
      </c>
      <c r="C27" s="127" t="s">
        <v>66</v>
      </c>
      <c r="D27" s="127" t="s">
        <v>8</v>
      </c>
      <c r="E27" s="127"/>
      <c r="F27" s="122"/>
      <c r="G27" s="123"/>
      <c r="H27" s="123"/>
      <c r="I27" s="144"/>
      <c r="J27" s="113">
        <f t="shared" si="11"/>
        <v>54</v>
      </c>
      <c r="K27" s="113"/>
      <c r="L27" s="113"/>
    </row>
    <row r="28" spans="1:12" ht="76.5" customHeight="1">
      <c r="A28" s="125" t="str">
        <f>'Приложение 2'!A72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28" s="127" t="s">
        <v>20</v>
      </c>
      <c r="C28" s="127" t="s">
        <v>66</v>
      </c>
      <c r="D28" s="127" t="s">
        <v>8</v>
      </c>
      <c r="E28" s="127" t="s">
        <v>213</v>
      </c>
      <c r="F28" s="122"/>
      <c r="G28" s="123"/>
      <c r="H28" s="123"/>
      <c r="I28" s="144"/>
      <c r="J28" s="113">
        <f t="shared" si="11"/>
        <v>54</v>
      </c>
      <c r="K28" s="113"/>
      <c r="L28" s="113"/>
    </row>
    <row r="29" spans="1:12" ht="45.75" customHeight="1">
      <c r="A29" s="125" t="str">
        <f>'Приложение 2'!A73</f>
        <v>Закупка товаров, работ и услуг для обеспечения государственных (муниципальных) нужд</v>
      </c>
      <c r="B29" s="127" t="s">
        <v>20</v>
      </c>
      <c r="C29" s="127" t="s">
        <v>66</v>
      </c>
      <c r="D29" s="127" t="s">
        <v>8</v>
      </c>
      <c r="E29" s="127" t="s">
        <v>213</v>
      </c>
      <c r="F29" s="122" t="s">
        <v>70</v>
      </c>
      <c r="G29" s="123"/>
      <c r="H29" s="123"/>
      <c r="I29" s="144"/>
      <c r="J29" s="113">
        <f t="shared" si="11"/>
        <v>54</v>
      </c>
      <c r="K29" s="113"/>
      <c r="L29" s="113"/>
    </row>
    <row r="30" spans="1:12" ht="63.75" customHeight="1">
      <c r="A30" s="125" t="str">
        <f>'Приложение 2'!A74</f>
        <v>Иные закупки товаров, работ и услуг для обеспечения государственных (муниципальных) нужд</v>
      </c>
      <c r="B30" s="127" t="s">
        <v>20</v>
      </c>
      <c r="C30" s="127" t="s">
        <v>66</v>
      </c>
      <c r="D30" s="127" t="s">
        <v>8</v>
      </c>
      <c r="E30" s="127" t="s">
        <v>213</v>
      </c>
      <c r="F30" s="122" t="s">
        <v>71</v>
      </c>
      <c r="G30" s="123"/>
      <c r="H30" s="123"/>
      <c r="I30" s="144"/>
      <c r="J30" s="113">
        <f t="shared" si="11"/>
        <v>54</v>
      </c>
      <c r="K30" s="113"/>
      <c r="L30" s="113"/>
    </row>
    <row r="31" spans="1:12" ht="17.25" customHeight="1">
      <c r="A31" s="125" t="str">
        <f>'Приложение 2'!A68</f>
        <v>Жилищно-коммунальное хозяйство</v>
      </c>
      <c r="B31" s="127" t="s">
        <v>20</v>
      </c>
      <c r="C31" s="127" t="s">
        <v>66</v>
      </c>
      <c r="D31" s="127" t="s">
        <v>8</v>
      </c>
      <c r="E31" s="127" t="s">
        <v>213</v>
      </c>
      <c r="F31" s="122" t="s">
        <v>71</v>
      </c>
      <c r="G31" s="162" t="s">
        <v>52</v>
      </c>
      <c r="H31" s="123"/>
      <c r="I31" s="144"/>
      <c r="J31" s="113">
        <f t="shared" si="11"/>
        <v>54</v>
      </c>
      <c r="K31" s="113"/>
      <c r="L31" s="113"/>
    </row>
    <row r="32" spans="1:12" ht="15.75" customHeight="1">
      <c r="A32" s="125" t="str">
        <f>'Приложение 2'!A69</f>
        <v>Коммунальное хозяйство</v>
      </c>
      <c r="B32" s="127" t="s">
        <v>20</v>
      </c>
      <c r="C32" s="127" t="s">
        <v>66</v>
      </c>
      <c r="D32" s="127" t="s">
        <v>8</v>
      </c>
      <c r="E32" s="127" t="s">
        <v>213</v>
      </c>
      <c r="F32" s="122" t="s">
        <v>71</v>
      </c>
      <c r="G32" s="162" t="s">
        <v>52</v>
      </c>
      <c r="H32" s="162" t="s">
        <v>39</v>
      </c>
      <c r="I32" s="144"/>
      <c r="J32" s="113">
        <f t="shared" si="11"/>
        <v>54</v>
      </c>
      <c r="K32" s="113"/>
      <c r="L32" s="113"/>
    </row>
    <row r="33" spans="1:12" ht="76.5" customHeight="1">
      <c r="A33" s="125" t="str">
        <f>A25</f>
        <v>Администрация Трофимовщинского сельского поселения Ромодановского муниципального района Республики Мордовия</v>
      </c>
      <c r="B33" s="127" t="s">
        <v>20</v>
      </c>
      <c r="C33" s="127" t="s">
        <v>66</v>
      </c>
      <c r="D33" s="127" t="s">
        <v>8</v>
      </c>
      <c r="E33" s="127" t="s">
        <v>213</v>
      </c>
      <c r="F33" s="122" t="s">
        <v>71</v>
      </c>
      <c r="G33" s="162" t="s">
        <v>52</v>
      </c>
      <c r="H33" s="162" t="s">
        <v>39</v>
      </c>
      <c r="I33" s="162" t="s">
        <v>160</v>
      </c>
      <c r="J33" s="113">
        <f>'Приложение 2'!J74</f>
        <v>54</v>
      </c>
      <c r="K33" s="113"/>
      <c r="L33" s="113"/>
    </row>
    <row r="34" spans="1:12" ht="60">
      <c r="A34" s="118" t="s">
        <v>120</v>
      </c>
      <c r="B34" s="121" t="s">
        <v>85</v>
      </c>
      <c r="C34" s="121" t="s">
        <v>82</v>
      </c>
      <c r="D34" s="121"/>
      <c r="E34" s="121"/>
      <c r="F34" s="119"/>
      <c r="G34" s="114"/>
      <c r="H34" s="114"/>
      <c r="I34" s="114"/>
      <c r="J34" s="113">
        <f>J35</f>
        <v>95.300000000000011</v>
      </c>
      <c r="K34" s="113">
        <f t="shared" ref="K34:L34" si="12">K35</f>
        <v>92.8</v>
      </c>
      <c r="L34" s="113">
        <f t="shared" si="12"/>
        <v>96</v>
      </c>
    </row>
    <row r="35" spans="1:12" ht="45">
      <c r="A35" s="118" t="s">
        <v>121</v>
      </c>
      <c r="B35" s="121" t="s">
        <v>85</v>
      </c>
      <c r="C35" s="121" t="s">
        <v>10</v>
      </c>
      <c r="D35" s="121"/>
      <c r="E35" s="121"/>
      <c r="F35" s="119"/>
      <c r="G35" s="114"/>
      <c r="H35" s="114"/>
      <c r="I35" s="114"/>
      <c r="J35" s="113">
        <f>J36</f>
        <v>95.300000000000011</v>
      </c>
      <c r="K35" s="113">
        <f t="shared" ref="K35:L46" si="13">K36</f>
        <v>92.8</v>
      </c>
      <c r="L35" s="113">
        <f t="shared" si="13"/>
        <v>96</v>
      </c>
    </row>
    <row r="36" spans="1:12" ht="75">
      <c r="A36" s="120" t="s">
        <v>122</v>
      </c>
      <c r="B36" s="121" t="s">
        <v>85</v>
      </c>
      <c r="C36" s="121" t="s">
        <v>10</v>
      </c>
      <c r="D36" s="121" t="s">
        <v>39</v>
      </c>
      <c r="E36" s="121"/>
      <c r="F36" s="119"/>
      <c r="G36" s="114"/>
      <c r="H36" s="114"/>
      <c r="I36" s="114"/>
      <c r="J36" s="113">
        <f>J37</f>
        <v>95.300000000000011</v>
      </c>
      <c r="K36" s="113">
        <f t="shared" si="13"/>
        <v>92.8</v>
      </c>
      <c r="L36" s="113">
        <f t="shared" si="13"/>
        <v>96</v>
      </c>
    </row>
    <row r="37" spans="1:12" ht="60.75" customHeight="1">
      <c r="A37" s="125" t="s">
        <v>124</v>
      </c>
      <c r="B37" s="121" t="s">
        <v>85</v>
      </c>
      <c r="C37" s="121" t="s">
        <v>10</v>
      </c>
      <c r="D37" s="121" t="s">
        <v>39</v>
      </c>
      <c r="E37" s="121" t="s">
        <v>123</v>
      </c>
      <c r="F37" s="119"/>
      <c r="G37" s="114"/>
      <c r="H37" s="114"/>
      <c r="I37" s="114"/>
      <c r="J37" s="113">
        <f>J43+J38</f>
        <v>95.300000000000011</v>
      </c>
      <c r="K37" s="113">
        <f t="shared" ref="K37:L37" si="14">K43+K38</f>
        <v>92.8</v>
      </c>
      <c r="L37" s="113">
        <f t="shared" si="14"/>
        <v>96</v>
      </c>
    </row>
    <row r="38" spans="1:12" ht="60.75" customHeight="1">
      <c r="A38" s="33" t="s">
        <v>42</v>
      </c>
      <c r="B38" s="127" t="s">
        <v>85</v>
      </c>
      <c r="C38" s="127" t="s">
        <v>10</v>
      </c>
      <c r="D38" s="127" t="s">
        <v>39</v>
      </c>
      <c r="E38" s="127" t="s">
        <v>123</v>
      </c>
      <c r="F38" s="126" t="s">
        <v>68</v>
      </c>
      <c r="G38" s="114"/>
      <c r="H38" s="114"/>
      <c r="I38" s="114"/>
      <c r="J38" s="113">
        <f t="shared" ref="J38:J41" si="15">J39</f>
        <v>91.9</v>
      </c>
      <c r="K38" s="113">
        <f t="shared" si="13"/>
        <v>87.8</v>
      </c>
      <c r="L38" s="113">
        <f t="shared" si="13"/>
        <v>91</v>
      </c>
    </row>
    <row r="39" spans="1:12" ht="46.5" customHeight="1">
      <c r="A39" s="33" t="s">
        <v>43</v>
      </c>
      <c r="B39" s="127" t="s">
        <v>85</v>
      </c>
      <c r="C39" s="127" t="s">
        <v>10</v>
      </c>
      <c r="D39" s="127" t="s">
        <v>39</v>
      </c>
      <c r="E39" s="127" t="s">
        <v>123</v>
      </c>
      <c r="F39" s="126" t="s">
        <v>69</v>
      </c>
      <c r="G39" s="114"/>
      <c r="H39" s="114"/>
      <c r="I39" s="114"/>
      <c r="J39" s="113">
        <f t="shared" si="15"/>
        <v>91.9</v>
      </c>
      <c r="K39" s="113">
        <f t="shared" si="13"/>
        <v>87.8</v>
      </c>
      <c r="L39" s="113">
        <f t="shared" si="13"/>
        <v>91</v>
      </c>
    </row>
    <row r="40" spans="1:12" ht="22.5" customHeight="1">
      <c r="A40" s="125" t="s">
        <v>118</v>
      </c>
      <c r="B40" s="127" t="s">
        <v>85</v>
      </c>
      <c r="C40" s="127" t="s">
        <v>10</v>
      </c>
      <c r="D40" s="127" t="s">
        <v>39</v>
      </c>
      <c r="E40" s="127" t="s">
        <v>123</v>
      </c>
      <c r="F40" s="126" t="s">
        <v>69</v>
      </c>
      <c r="G40" s="116" t="s">
        <v>39</v>
      </c>
      <c r="H40" s="116"/>
      <c r="I40" s="116"/>
      <c r="J40" s="113">
        <f t="shared" si="15"/>
        <v>91.9</v>
      </c>
      <c r="K40" s="113">
        <f t="shared" si="13"/>
        <v>87.8</v>
      </c>
      <c r="L40" s="113">
        <f t="shared" si="13"/>
        <v>91</v>
      </c>
    </row>
    <row r="41" spans="1:12" ht="30" customHeight="1">
      <c r="A41" s="125" t="s">
        <v>119</v>
      </c>
      <c r="B41" s="127" t="s">
        <v>85</v>
      </c>
      <c r="C41" s="127" t="s">
        <v>10</v>
      </c>
      <c r="D41" s="127" t="s">
        <v>39</v>
      </c>
      <c r="E41" s="127" t="s">
        <v>123</v>
      </c>
      <c r="F41" s="126" t="s">
        <v>69</v>
      </c>
      <c r="G41" s="116" t="s">
        <v>39</v>
      </c>
      <c r="H41" s="116" t="s">
        <v>56</v>
      </c>
      <c r="I41" s="116"/>
      <c r="J41" s="113">
        <f t="shared" si="15"/>
        <v>91.9</v>
      </c>
      <c r="K41" s="113">
        <f t="shared" si="13"/>
        <v>87.8</v>
      </c>
      <c r="L41" s="113">
        <f t="shared" si="13"/>
        <v>91</v>
      </c>
    </row>
    <row r="42" spans="1:12" ht="79.5" customHeight="1">
      <c r="A42" s="125" t="s">
        <v>177</v>
      </c>
      <c r="B42" s="127" t="s">
        <v>85</v>
      </c>
      <c r="C42" s="127" t="s">
        <v>10</v>
      </c>
      <c r="D42" s="127" t="s">
        <v>39</v>
      </c>
      <c r="E42" s="127" t="s">
        <v>123</v>
      </c>
      <c r="F42" s="126" t="s">
        <v>69</v>
      </c>
      <c r="G42" s="116" t="s">
        <v>39</v>
      </c>
      <c r="H42" s="116" t="s">
        <v>56</v>
      </c>
      <c r="I42" s="143" t="s">
        <v>160</v>
      </c>
      <c r="J42" s="113">
        <f>'Приложение 2'!J51</f>
        <v>91.9</v>
      </c>
      <c r="K42" s="113">
        <f>'Приложение 2'!K51</f>
        <v>87.8</v>
      </c>
      <c r="L42" s="113">
        <f>'Приложение 2'!L51</f>
        <v>91</v>
      </c>
    </row>
    <row r="43" spans="1:12" ht="46.5" customHeight="1">
      <c r="A43" s="118" t="s">
        <v>46</v>
      </c>
      <c r="B43" s="121" t="s">
        <v>85</v>
      </c>
      <c r="C43" s="121" t="s">
        <v>10</v>
      </c>
      <c r="D43" s="121" t="s">
        <v>39</v>
      </c>
      <c r="E43" s="121" t="s">
        <v>123</v>
      </c>
      <c r="F43" s="119" t="s">
        <v>70</v>
      </c>
      <c r="G43" s="114"/>
      <c r="H43" s="114"/>
      <c r="I43" s="114"/>
      <c r="J43" s="113">
        <f t="shared" ref="J43:J46" si="16">J44</f>
        <v>3.4</v>
      </c>
      <c r="K43" s="113">
        <f t="shared" si="13"/>
        <v>5</v>
      </c>
      <c r="L43" s="113">
        <f t="shared" si="13"/>
        <v>5</v>
      </c>
    </row>
    <row r="44" spans="1:12" ht="60">
      <c r="A44" s="118" t="s">
        <v>47</v>
      </c>
      <c r="B44" s="121" t="s">
        <v>85</v>
      </c>
      <c r="C44" s="121" t="s">
        <v>10</v>
      </c>
      <c r="D44" s="121" t="s">
        <v>39</v>
      </c>
      <c r="E44" s="121" t="s">
        <v>123</v>
      </c>
      <c r="F44" s="119" t="s">
        <v>71</v>
      </c>
      <c r="G44" s="114"/>
      <c r="H44" s="114"/>
      <c r="I44" s="114"/>
      <c r="J44" s="113">
        <f t="shared" si="16"/>
        <v>3.4</v>
      </c>
      <c r="K44" s="113">
        <f t="shared" si="13"/>
        <v>5</v>
      </c>
      <c r="L44" s="113">
        <f t="shared" si="13"/>
        <v>5</v>
      </c>
    </row>
    <row r="45" spans="1:12" ht="15">
      <c r="A45" s="125" t="s">
        <v>118</v>
      </c>
      <c r="B45" s="121" t="s">
        <v>85</v>
      </c>
      <c r="C45" s="121" t="s">
        <v>10</v>
      </c>
      <c r="D45" s="121" t="s">
        <v>39</v>
      </c>
      <c r="E45" s="121" t="s">
        <v>123</v>
      </c>
      <c r="F45" s="119" t="s">
        <v>71</v>
      </c>
      <c r="G45" s="116" t="s">
        <v>39</v>
      </c>
      <c r="H45" s="116"/>
      <c r="I45" s="116"/>
      <c r="J45" s="113">
        <f t="shared" si="16"/>
        <v>3.4</v>
      </c>
      <c r="K45" s="113">
        <f t="shared" si="13"/>
        <v>5</v>
      </c>
      <c r="L45" s="113">
        <f t="shared" si="13"/>
        <v>5</v>
      </c>
    </row>
    <row r="46" spans="1:12" ht="30">
      <c r="A46" s="125" t="s">
        <v>119</v>
      </c>
      <c r="B46" s="121" t="s">
        <v>85</v>
      </c>
      <c r="C46" s="121" t="s">
        <v>10</v>
      </c>
      <c r="D46" s="121" t="s">
        <v>39</v>
      </c>
      <c r="E46" s="121" t="s">
        <v>123</v>
      </c>
      <c r="F46" s="119" t="s">
        <v>71</v>
      </c>
      <c r="G46" s="116" t="s">
        <v>39</v>
      </c>
      <c r="H46" s="116" t="s">
        <v>56</v>
      </c>
      <c r="I46" s="116"/>
      <c r="J46" s="113">
        <f t="shared" si="16"/>
        <v>3.4</v>
      </c>
      <c r="K46" s="113">
        <f t="shared" si="13"/>
        <v>5</v>
      </c>
      <c r="L46" s="113">
        <f t="shared" si="13"/>
        <v>5</v>
      </c>
    </row>
    <row r="47" spans="1:12" ht="78" customHeight="1">
      <c r="A47" s="125" t="s">
        <v>177</v>
      </c>
      <c r="B47" s="121" t="s">
        <v>85</v>
      </c>
      <c r="C47" s="121" t="s">
        <v>10</v>
      </c>
      <c r="D47" s="121" t="s">
        <v>39</v>
      </c>
      <c r="E47" s="121" t="s">
        <v>123</v>
      </c>
      <c r="F47" s="119" t="s">
        <v>71</v>
      </c>
      <c r="G47" s="116" t="s">
        <v>39</v>
      </c>
      <c r="H47" s="116" t="s">
        <v>56</v>
      </c>
      <c r="I47" s="143" t="s">
        <v>160</v>
      </c>
      <c r="J47" s="113">
        <f>'Приложение 2'!J53</f>
        <v>3.4</v>
      </c>
      <c r="K47" s="113">
        <f>'Приложение 2'!K53</f>
        <v>5</v>
      </c>
      <c r="L47" s="113">
        <f>'Приложение 2'!L53</f>
        <v>5</v>
      </c>
    </row>
    <row r="48" spans="1:12" ht="30">
      <c r="A48" s="125" t="s">
        <v>154</v>
      </c>
      <c r="B48" s="121">
        <v>65</v>
      </c>
      <c r="C48" s="121">
        <v>0</v>
      </c>
      <c r="D48" s="121"/>
      <c r="E48" s="121"/>
      <c r="F48" s="115"/>
      <c r="G48" s="114"/>
      <c r="H48" s="114"/>
      <c r="I48" s="114"/>
      <c r="J48" s="113">
        <f>J49+J68</f>
        <v>1226.5</v>
      </c>
      <c r="K48" s="113">
        <f>K49+K68</f>
        <v>563.20000000000005</v>
      </c>
      <c r="L48" s="113">
        <f>L49+L68</f>
        <v>548.6</v>
      </c>
    </row>
    <row r="49" spans="1:12" ht="15">
      <c r="A49" s="118" t="s">
        <v>40</v>
      </c>
      <c r="B49" s="121">
        <v>65</v>
      </c>
      <c r="C49" s="121">
        <v>1</v>
      </c>
      <c r="D49" s="121"/>
      <c r="E49" s="121"/>
      <c r="F49" s="115"/>
      <c r="G49" s="114"/>
      <c r="H49" s="114"/>
      <c r="I49" s="114"/>
      <c r="J49" s="113">
        <f>J50+J56</f>
        <v>454.1</v>
      </c>
      <c r="K49" s="113">
        <f t="shared" ref="K49:L49" si="17">K50</f>
        <v>203.3</v>
      </c>
      <c r="L49" s="113">
        <f t="shared" si="17"/>
        <v>181.6</v>
      </c>
    </row>
    <row r="50" spans="1:12" ht="33" customHeight="1">
      <c r="A50" s="118" t="s">
        <v>41</v>
      </c>
      <c r="B50" s="121">
        <v>65</v>
      </c>
      <c r="C50" s="121">
        <v>1</v>
      </c>
      <c r="D50" s="121" t="s">
        <v>66</v>
      </c>
      <c r="E50" s="121" t="s">
        <v>77</v>
      </c>
      <c r="F50" s="115"/>
      <c r="G50" s="114"/>
      <c r="H50" s="114"/>
      <c r="I50" s="114"/>
      <c r="J50" s="113">
        <f>J51</f>
        <v>337.1</v>
      </c>
      <c r="K50" s="113">
        <f t="shared" ref="K50:L54" si="18">K51</f>
        <v>203.3</v>
      </c>
      <c r="L50" s="113">
        <f t="shared" si="18"/>
        <v>181.6</v>
      </c>
    </row>
    <row r="51" spans="1:12" ht="120">
      <c r="A51" s="118" t="s">
        <v>42</v>
      </c>
      <c r="B51" s="121">
        <v>65</v>
      </c>
      <c r="C51" s="121">
        <v>1</v>
      </c>
      <c r="D51" s="121" t="s">
        <v>66</v>
      </c>
      <c r="E51" s="121" t="s">
        <v>77</v>
      </c>
      <c r="F51" s="115" t="s">
        <v>68</v>
      </c>
      <c r="G51" s="114"/>
      <c r="H51" s="114"/>
      <c r="I51" s="114"/>
      <c r="J51" s="113">
        <f t="shared" ref="J51:J54" si="19">J52</f>
        <v>337.1</v>
      </c>
      <c r="K51" s="113">
        <f t="shared" si="18"/>
        <v>203.3</v>
      </c>
      <c r="L51" s="113">
        <f t="shared" si="18"/>
        <v>181.6</v>
      </c>
    </row>
    <row r="52" spans="1:12" ht="45">
      <c r="A52" s="118" t="s">
        <v>43</v>
      </c>
      <c r="B52" s="121">
        <v>65</v>
      </c>
      <c r="C52" s="121">
        <v>1</v>
      </c>
      <c r="D52" s="121" t="s">
        <v>66</v>
      </c>
      <c r="E52" s="121" t="s">
        <v>77</v>
      </c>
      <c r="F52" s="115" t="s">
        <v>69</v>
      </c>
      <c r="G52" s="114"/>
      <c r="H52" s="114"/>
      <c r="I52" s="114"/>
      <c r="J52" s="113">
        <f t="shared" si="19"/>
        <v>337.1</v>
      </c>
      <c r="K52" s="113">
        <f t="shared" si="18"/>
        <v>203.3</v>
      </c>
      <c r="L52" s="113">
        <f t="shared" si="18"/>
        <v>181.6</v>
      </c>
    </row>
    <row r="53" spans="1:12" ht="15">
      <c r="A53" s="125" t="s">
        <v>36</v>
      </c>
      <c r="B53" s="121">
        <v>65</v>
      </c>
      <c r="C53" s="121">
        <v>1</v>
      </c>
      <c r="D53" s="121" t="s">
        <v>66</v>
      </c>
      <c r="E53" s="121" t="s">
        <v>77</v>
      </c>
      <c r="F53" s="115" t="s">
        <v>69</v>
      </c>
      <c r="G53" s="116" t="s">
        <v>37</v>
      </c>
      <c r="H53" s="116"/>
      <c r="I53" s="116"/>
      <c r="J53" s="113">
        <f t="shared" si="19"/>
        <v>337.1</v>
      </c>
      <c r="K53" s="113">
        <f t="shared" si="18"/>
        <v>203.3</v>
      </c>
      <c r="L53" s="113">
        <f t="shared" si="18"/>
        <v>181.6</v>
      </c>
    </row>
    <row r="54" spans="1:12" ht="60">
      <c r="A54" s="33" t="s">
        <v>38</v>
      </c>
      <c r="B54" s="121">
        <v>65</v>
      </c>
      <c r="C54" s="121">
        <v>1</v>
      </c>
      <c r="D54" s="121" t="s">
        <v>66</v>
      </c>
      <c r="E54" s="121" t="s">
        <v>77</v>
      </c>
      <c r="F54" s="115" t="s">
        <v>69</v>
      </c>
      <c r="G54" s="116" t="s">
        <v>37</v>
      </c>
      <c r="H54" s="116" t="s">
        <v>39</v>
      </c>
      <c r="I54" s="116"/>
      <c r="J54" s="113">
        <f t="shared" si="19"/>
        <v>337.1</v>
      </c>
      <c r="K54" s="113">
        <f t="shared" si="18"/>
        <v>203.3</v>
      </c>
      <c r="L54" s="113">
        <f t="shared" si="18"/>
        <v>181.6</v>
      </c>
    </row>
    <row r="55" spans="1:12" ht="75.75" customHeight="1">
      <c r="A55" s="125" t="s">
        <v>177</v>
      </c>
      <c r="B55" s="121">
        <v>65</v>
      </c>
      <c r="C55" s="121">
        <v>1</v>
      </c>
      <c r="D55" s="121" t="s">
        <v>66</v>
      </c>
      <c r="E55" s="121" t="s">
        <v>77</v>
      </c>
      <c r="F55" s="115" t="s">
        <v>69</v>
      </c>
      <c r="G55" s="116" t="s">
        <v>37</v>
      </c>
      <c r="H55" s="116" t="s">
        <v>39</v>
      </c>
      <c r="I55" s="143" t="s">
        <v>160</v>
      </c>
      <c r="J55" s="113">
        <f>'Приложение 2'!J15</f>
        <v>337.1</v>
      </c>
      <c r="K55" s="113">
        <f>'Приложение 2'!K15</f>
        <v>203.3</v>
      </c>
      <c r="L55" s="113">
        <f>'Приложение 2'!L15</f>
        <v>181.6</v>
      </c>
    </row>
    <row r="56" spans="1:12" ht="75.75" customHeight="1">
      <c r="A56" s="152" t="s">
        <v>198</v>
      </c>
      <c r="B56" s="127" t="s">
        <v>172</v>
      </c>
      <c r="C56" s="127" t="s">
        <v>8</v>
      </c>
      <c r="D56" s="127" t="s">
        <v>66</v>
      </c>
      <c r="E56" s="127" t="s">
        <v>197</v>
      </c>
      <c r="F56" s="122"/>
      <c r="G56" s="116"/>
      <c r="H56" s="116"/>
      <c r="I56" s="143"/>
      <c r="J56" s="113">
        <f>J57</f>
        <v>117</v>
      </c>
      <c r="K56" s="113"/>
      <c r="L56" s="113"/>
    </row>
    <row r="57" spans="1:12" ht="120.75" customHeight="1">
      <c r="A57" s="152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7" s="127" t="s">
        <v>172</v>
      </c>
      <c r="C57" s="127" t="s">
        <v>8</v>
      </c>
      <c r="D57" s="127" t="s">
        <v>66</v>
      </c>
      <c r="E57" s="127" t="s">
        <v>197</v>
      </c>
      <c r="F57" s="122" t="s">
        <v>68</v>
      </c>
      <c r="G57" s="116"/>
      <c r="H57" s="116"/>
      <c r="I57" s="143"/>
      <c r="J57" s="113">
        <f>J58</f>
        <v>117</v>
      </c>
      <c r="K57" s="113"/>
      <c r="L57" s="113"/>
    </row>
    <row r="58" spans="1:12" ht="45.75" customHeight="1">
      <c r="A58" s="125" t="str">
        <f>'Приложение 2'!A18</f>
        <v>Расходы на выплаты персоналу государственных (муниципальных) органов</v>
      </c>
      <c r="B58" s="127" t="s">
        <v>172</v>
      </c>
      <c r="C58" s="127" t="s">
        <v>8</v>
      </c>
      <c r="D58" s="127" t="s">
        <v>66</v>
      </c>
      <c r="E58" s="127" t="s">
        <v>197</v>
      </c>
      <c r="F58" s="122" t="s">
        <v>69</v>
      </c>
      <c r="G58" s="116"/>
      <c r="H58" s="116"/>
      <c r="I58" s="143"/>
      <c r="J58" s="113">
        <f>J59</f>
        <v>117</v>
      </c>
      <c r="K58" s="113"/>
      <c r="L58" s="113"/>
    </row>
    <row r="59" spans="1:12" ht="16.5" customHeight="1">
      <c r="A59" s="125" t="str">
        <f>A53</f>
        <v>Общегосударственные вопросы</v>
      </c>
      <c r="B59" s="127" t="s">
        <v>172</v>
      </c>
      <c r="C59" s="127" t="s">
        <v>8</v>
      </c>
      <c r="D59" s="127" t="s">
        <v>66</v>
      </c>
      <c r="E59" s="127" t="s">
        <v>197</v>
      </c>
      <c r="F59" s="122" t="s">
        <v>69</v>
      </c>
      <c r="G59" s="159" t="s">
        <v>37</v>
      </c>
      <c r="H59" s="116"/>
      <c r="I59" s="143"/>
      <c r="J59" s="113">
        <f>J60</f>
        <v>117</v>
      </c>
      <c r="K59" s="113"/>
      <c r="L59" s="113"/>
    </row>
    <row r="60" spans="1:12" ht="64.5" customHeight="1">
      <c r="A60" s="125" t="str">
        <f>A54</f>
        <v>Функционирование высшего должностного лица субъекта Российской Федерации и муниципального образования</v>
      </c>
      <c r="B60" s="127" t="s">
        <v>172</v>
      </c>
      <c r="C60" s="127" t="s">
        <v>8</v>
      </c>
      <c r="D60" s="127" t="s">
        <v>66</v>
      </c>
      <c r="E60" s="127" t="s">
        <v>197</v>
      </c>
      <c r="F60" s="122" t="s">
        <v>69</v>
      </c>
      <c r="G60" s="159" t="s">
        <v>37</v>
      </c>
      <c r="H60" s="159" t="s">
        <v>39</v>
      </c>
      <c r="I60" s="143"/>
      <c r="J60" s="113">
        <f>J61</f>
        <v>117</v>
      </c>
      <c r="K60" s="113"/>
      <c r="L60" s="113"/>
    </row>
    <row r="61" spans="1:12" ht="75.75" customHeight="1">
      <c r="A61" s="125" t="str">
        <f>A55</f>
        <v>Администрация Трофимовщинского сельского поселения Ромодановского муниципального района Республики Мордовия</v>
      </c>
      <c r="B61" s="127" t="s">
        <v>172</v>
      </c>
      <c r="C61" s="127" t="s">
        <v>8</v>
      </c>
      <c r="D61" s="127" t="s">
        <v>66</v>
      </c>
      <c r="E61" s="127" t="s">
        <v>197</v>
      </c>
      <c r="F61" s="122" t="s">
        <v>69</v>
      </c>
      <c r="G61" s="159" t="s">
        <v>37</v>
      </c>
      <c r="H61" s="159" t="s">
        <v>39</v>
      </c>
      <c r="I61" s="159" t="s">
        <v>160</v>
      </c>
      <c r="J61" s="113">
        <f>'Приложение 2'!J18</f>
        <v>117</v>
      </c>
      <c r="K61" s="113"/>
      <c r="L61" s="113"/>
    </row>
    <row r="62" spans="1:12" ht="17.25" customHeight="1">
      <c r="A62" s="125" t="str">
        <f>'Приложение 3'!A92</f>
        <v>Условно утвержденные расходы</v>
      </c>
      <c r="B62" s="127" t="s">
        <v>172</v>
      </c>
      <c r="C62" s="127" t="s">
        <v>8</v>
      </c>
      <c r="D62" s="127" t="s">
        <v>66</v>
      </c>
      <c r="E62" s="127" t="s">
        <v>173</v>
      </c>
      <c r="F62" s="122"/>
      <c r="G62" s="116"/>
      <c r="H62" s="116"/>
      <c r="I62" s="143"/>
      <c r="J62" s="113"/>
      <c r="K62" s="113">
        <f t="shared" ref="K62:L66" si="20">K63</f>
        <v>28</v>
      </c>
      <c r="L62" s="113">
        <f t="shared" si="20"/>
        <v>56.7</v>
      </c>
    </row>
    <row r="63" spans="1:12" ht="20.25" customHeight="1">
      <c r="A63" s="125" t="str">
        <f>'Приложение 3'!A93</f>
        <v>Иные бюджетные ассигнования</v>
      </c>
      <c r="B63" s="127" t="s">
        <v>172</v>
      </c>
      <c r="C63" s="127" t="s">
        <v>8</v>
      </c>
      <c r="D63" s="127" t="s">
        <v>66</v>
      </c>
      <c r="E63" s="127" t="s">
        <v>173</v>
      </c>
      <c r="F63" s="122" t="s">
        <v>72</v>
      </c>
      <c r="G63" s="116"/>
      <c r="H63" s="116"/>
      <c r="I63" s="143"/>
      <c r="J63" s="113"/>
      <c r="K63" s="113">
        <f t="shared" si="20"/>
        <v>28</v>
      </c>
      <c r="L63" s="113">
        <f t="shared" si="20"/>
        <v>56.7</v>
      </c>
    </row>
    <row r="64" spans="1:12" ht="19.5" customHeight="1">
      <c r="A64" s="125" t="str">
        <f>'Приложение 3'!A94</f>
        <v>Резервные средства</v>
      </c>
      <c r="B64" s="127" t="s">
        <v>172</v>
      </c>
      <c r="C64" s="127" t="s">
        <v>8</v>
      </c>
      <c r="D64" s="127" t="s">
        <v>66</v>
      </c>
      <c r="E64" s="127" t="s">
        <v>173</v>
      </c>
      <c r="F64" s="122" t="s">
        <v>74</v>
      </c>
      <c r="G64" s="116"/>
      <c r="H64" s="116"/>
      <c r="I64" s="143"/>
      <c r="J64" s="113"/>
      <c r="K64" s="113">
        <f t="shared" si="20"/>
        <v>28</v>
      </c>
      <c r="L64" s="113">
        <f t="shared" si="20"/>
        <v>56.7</v>
      </c>
    </row>
    <row r="65" spans="1:12" ht="19.5" customHeight="1">
      <c r="A65" s="125" t="str">
        <f>'Приложение 3'!A88</f>
        <v>Условно утвержденные расходы</v>
      </c>
      <c r="B65" s="127" t="s">
        <v>172</v>
      </c>
      <c r="C65" s="127" t="s">
        <v>8</v>
      </c>
      <c r="D65" s="127" t="s">
        <v>66</v>
      </c>
      <c r="E65" s="127" t="s">
        <v>173</v>
      </c>
      <c r="F65" s="122" t="s">
        <v>74</v>
      </c>
      <c r="G65" s="154" t="s">
        <v>171</v>
      </c>
      <c r="H65" s="116"/>
      <c r="I65" s="143"/>
      <c r="J65" s="113"/>
      <c r="K65" s="113">
        <f t="shared" si="20"/>
        <v>28</v>
      </c>
      <c r="L65" s="113">
        <f t="shared" si="20"/>
        <v>56.7</v>
      </c>
    </row>
    <row r="66" spans="1:12" ht="19.5" customHeight="1">
      <c r="A66" s="125" t="str">
        <f>'Приложение 3'!A89</f>
        <v>Условно утвержденные расходы</v>
      </c>
      <c r="B66" s="127" t="s">
        <v>172</v>
      </c>
      <c r="C66" s="127" t="s">
        <v>8</v>
      </c>
      <c r="D66" s="127" t="s">
        <v>66</v>
      </c>
      <c r="E66" s="127" t="s">
        <v>173</v>
      </c>
      <c r="F66" s="122" t="s">
        <v>74</v>
      </c>
      <c r="G66" s="154" t="s">
        <v>171</v>
      </c>
      <c r="H66" s="154" t="s">
        <v>171</v>
      </c>
      <c r="I66" s="143"/>
      <c r="J66" s="113"/>
      <c r="K66" s="113">
        <f t="shared" si="20"/>
        <v>28</v>
      </c>
      <c r="L66" s="113">
        <f t="shared" si="20"/>
        <v>56.7</v>
      </c>
    </row>
    <row r="67" spans="1:12" ht="78.75" customHeight="1">
      <c r="A67" s="125" t="s">
        <v>177</v>
      </c>
      <c r="B67" s="127" t="s">
        <v>172</v>
      </c>
      <c r="C67" s="127" t="s">
        <v>8</v>
      </c>
      <c r="D67" s="127" t="s">
        <v>66</v>
      </c>
      <c r="E67" s="127" t="s">
        <v>173</v>
      </c>
      <c r="F67" s="122" t="s">
        <v>74</v>
      </c>
      <c r="G67" s="154" t="s">
        <v>171</v>
      </c>
      <c r="H67" s="154" t="s">
        <v>171</v>
      </c>
      <c r="I67" s="154" t="s">
        <v>160</v>
      </c>
      <c r="J67" s="113"/>
      <c r="K67" s="113">
        <f>'Приложение 3'!J94</f>
        <v>28</v>
      </c>
      <c r="L67" s="113">
        <f>'Приложение 3'!K94</f>
        <v>56.7</v>
      </c>
    </row>
    <row r="68" spans="1:12" ht="45">
      <c r="A68" s="33" t="s">
        <v>155</v>
      </c>
      <c r="B68" s="121">
        <v>65</v>
      </c>
      <c r="C68" s="121">
        <v>2</v>
      </c>
      <c r="D68" s="121"/>
      <c r="E68" s="121"/>
      <c r="F68" s="119"/>
      <c r="G68" s="114"/>
      <c r="H68" s="114"/>
      <c r="I68" s="114"/>
      <c r="J68" s="113">
        <f>J69+J75</f>
        <v>772.40000000000009</v>
      </c>
      <c r="K68" s="113">
        <f>K69</f>
        <v>359.9</v>
      </c>
      <c r="L68" s="113">
        <f>L69</f>
        <v>367</v>
      </c>
    </row>
    <row r="69" spans="1:12" ht="45">
      <c r="A69" s="118" t="s">
        <v>48</v>
      </c>
      <c r="B69" s="121">
        <v>65</v>
      </c>
      <c r="C69" s="121">
        <v>2</v>
      </c>
      <c r="D69" s="121" t="s">
        <v>66</v>
      </c>
      <c r="E69" s="121" t="s">
        <v>78</v>
      </c>
      <c r="F69" s="119"/>
      <c r="G69" s="114"/>
      <c r="H69" s="114"/>
      <c r="I69" s="114"/>
      <c r="J69" s="113">
        <f>J70</f>
        <v>535.20000000000005</v>
      </c>
      <c r="K69" s="113">
        <f t="shared" ref="K69:L69" si="21">K70</f>
        <v>359.9</v>
      </c>
      <c r="L69" s="113">
        <f t="shared" si="21"/>
        <v>367</v>
      </c>
    </row>
    <row r="70" spans="1:12" ht="120">
      <c r="A70" s="118" t="s">
        <v>42</v>
      </c>
      <c r="B70" s="121">
        <v>65</v>
      </c>
      <c r="C70" s="121">
        <v>2</v>
      </c>
      <c r="D70" s="121" t="s">
        <v>66</v>
      </c>
      <c r="E70" s="121" t="s">
        <v>78</v>
      </c>
      <c r="F70" s="119" t="s">
        <v>68</v>
      </c>
      <c r="G70" s="114"/>
      <c r="H70" s="114"/>
      <c r="I70" s="114"/>
      <c r="J70" s="113">
        <f t="shared" ref="J70:J73" si="22">J71</f>
        <v>535.20000000000005</v>
      </c>
      <c r="K70" s="113">
        <f t="shared" ref="K70:K73" si="23">K71</f>
        <v>359.9</v>
      </c>
      <c r="L70" s="113">
        <f t="shared" ref="L70:L73" si="24">L71</f>
        <v>367</v>
      </c>
    </row>
    <row r="71" spans="1:12" ht="45">
      <c r="A71" s="118" t="s">
        <v>43</v>
      </c>
      <c r="B71" s="121">
        <v>65</v>
      </c>
      <c r="C71" s="121">
        <v>2</v>
      </c>
      <c r="D71" s="121" t="s">
        <v>66</v>
      </c>
      <c r="E71" s="121" t="s">
        <v>78</v>
      </c>
      <c r="F71" s="119" t="s">
        <v>69</v>
      </c>
      <c r="G71" s="114"/>
      <c r="H71" s="114"/>
      <c r="I71" s="114"/>
      <c r="J71" s="113">
        <f t="shared" si="22"/>
        <v>535.20000000000005</v>
      </c>
      <c r="K71" s="113">
        <f t="shared" si="23"/>
        <v>359.9</v>
      </c>
      <c r="L71" s="113">
        <f t="shared" si="24"/>
        <v>367</v>
      </c>
    </row>
    <row r="72" spans="1:12" ht="19.5" customHeight="1">
      <c r="A72" s="125" t="s">
        <v>36</v>
      </c>
      <c r="B72" s="121">
        <v>65</v>
      </c>
      <c r="C72" s="121">
        <v>2</v>
      </c>
      <c r="D72" s="121" t="s">
        <v>66</v>
      </c>
      <c r="E72" s="121" t="s">
        <v>78</v>
      </c>
      <c r="F72" s="119" t="s">
        <v>69</v>
      </c>
      <c r="G72" s="116" t="s">
        <v>37</v>
      </c>
      <c r="H72" s="116"/>
      <c r="I72" s="116"/>
      <c r="J72" s="113">
        <f t="shared" si="22"/>
        <v>535.20000000000005</v>
      </c>
      <c r="K72" s="113">
        <f t="shared" si="23"/>
        <v>359.9</v>
      </c>
      <c r="L72" s="113">
        <f t="shared" si="24"/>
        <v>367</v>
      </c>
    </row>
    <row r="73" spans="1:12" ht="91.5" customHeight="1">
      <c r="A73" s="33" t="s">
        <v>44</v>
      </c>
      <c r="B73" s="121">
        <v>65</v>
      </c>
      <c r="C73" s="121">
        <v>2</v>
      </c>
      <c r="D73" s="121" t="s">
        <v>66</v>
      </c>
      <c r="E73" s="121" t="s">
        <v>78</v>
      </c>
      <c r="F73" s="119" t="s">
        <v>69</v>
      </c>
      <c r="G73" s="116" t="s">
        <v>37</v>
      </c>
      <c r="H73" s="116" t="s">
        <v>45</v>
      </c>
      <c r="I73" s="116"/>
      <c r="J73" s="113">
        <f t="shared" si="22"/>
        <v>535.20000000000005</v>
      </c>
      <c r="K73" s="113">
        <f t="shared" si="23"/>
        <v>359.9</v>
      </c>
      <c r="L73" s="113">
        <f t="shared" si="24"/>
        <v>367</v>
      </c>
    </row>
    <row r="74" spans="1:12" ht="77.25" customHeight="1">
      <c r="A74" s="125" t="s">
        <v>177</v>
      </c>
      <c r="B74" s="121">
        <v>65</v>
      </c>
      <c r="C74" s="121">
        <v>2</v>
      </c>
      <c r="D74" s="121" t="s">
        <v>66</v>
      </c>
      <c r="E74" s="121" t="s">
        <v>78</v>
      </c>
      <c r="F74" s="119" t="s">
        <v>69</v>
      </c>
      <c r="G74" s="116" t="s">
        <v>37</v>
      </c>
      <c r="H74" s="116" t="s">
        <v>45</v>
      </c>
      <c r="I74" s="143" t="s">
        <v>160</v>
      </c>
      <c r="J74" s="113">
        <f>'Приложение 2'!J24</f>
        <v>535.20000000000005</v>
      </c>
      <c r="K74" s="113">
        <f>'Приложение 2'!K24</f>
        <v>359.9</v>
      </c>
      <c r="L74" s="113">
        <f>'Приложение 2'!L24</f>
        <v>367</v>
      </c>
    </row>
    <row r="75" spans="1:12" ht="92.25" customHeight="1">
      <c r="A75" s="125" t="str">
        <f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5" s="127" t="s">
        <v>172</v>
      </c>
      <c r="C75" s="127" t="s">
        <v>9</v>
      </c>
      <c r="D75" s="127" t="s">
        <v>66</v>
      </c>
      <c r="E75" s="127" t="s">
        <v>197</v>
      </c>
      <c r="F75" s="126"/>
      <c r="G75" s="116"/>
      <c r="H75" s="116"/>
      <c r="I75" s="143"/>
      <c r="J75" s="113">
        <f>J76</f>
        <v>237.2</v>
      </c>
      <c r="K75" s="113"/>
      <c r="L75" s="113"/>
    </row>
    <row r="76" spans="1:12" ht="121.5" customHeight="1">
      <c r="A76" s="125" t="str">
        <f>'Приложение 2'!A26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6" s="127" t="s">
        <v>172</v>
      </c>
      <c r="C76" s="127" t="s">
        <v>9</v>
      </c>
      <c r="D76" s="127" t="s">
        <v>66</v>
      </c>
      <c r="E76" s="127" t="s">
        <v>197</v>
      </c>
      <c r="F76" s="126" t="s">
        <v>68</v>
      </c>
      <c r="G76" s="116"/>
      <c r="H76" s="116"/>
      <c r="I76" s="143"/>
      <c r="J76" s="113">
        <f>J77</f>
        <v>237.2</v>
      </c>
      <c r="K76" s="113"/>
      <c r="L76" s="113"/>
    </row>
    <row r="77" spans="1:12" ht="46.5" customHeight="1">
      <c r="A77" s="125" t="str">
        <f>'Приложение 2'!A27</f>
        <v>Расходы на выплаты персоналу государственных (муниципальных) органов</v>
      </c>
      <c r="B77" s="127" t="s">
        <v>172</v>
      </c>
      <c r="C77" s="127" t="s">
        <v>9</v>
      </c>
      <c r="D77" s="127" t="s">
        <v>66</v>
      </c>
      <c r="E77" s="127" t="s">
        <v>197</v>
      </c>
      <c r="F77" s="126" t="s">
        <v>69</v>
      </c>
      <c r="G77" s="116"/>
      <c r="H77" s="116"/>
      <c r="I77" s="143"/>
      <c r="J77" s="113">
        <f>J78</f>
        <v>237.2</v>
      </c>
      <c r="K77" s="113"/>
      <c r="L77" s="113"/>
    </row>
    <row r="78" spans="1:12" ht="16.5" customHeight="1">
      <c r="A78" s="125" t="str">
        <f>A72</f>
        <v>Общегосударственные вопросы</v>
      </c>
      <c r="B78" s="127" t="s">
        <v>172</v>
      </c>
      <c r="C78" s="127" t="s">
        <v>9</v>
      </c>
      <c r="D78" s="127" t="s">
        <v>66</v>
      </c>
      <c r="E78" s="127" t="s">
        <v>197</v>
      </c>
      <c r="F78" s="126" t="s">
        <v>69</v>
      </c>
      <c r="G78" s="159" t="s">
        <v>37</v>
      </c>
      <c r="H78" s="116"/>
      <c r="I78" s="143"/>
      <c r="J78" s="113">
        <f>J79</f>
        <v>237.2</v>
      </c>
      <c r="K78" s="113"/>
      <c r="L78" s="113"/>
    </row>
    <row r="79" spans="1:12" ht="87" customHeight="1">
      <c r="A79" s="125" t="str">
        <f>A73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9" s="127" t="s">
        <v>172</v>
      </c>
      <c r="C79" s="127" t="s">
        <v>9</v>
      </c>
      <c r="D79" s="127" t="s">
        <v>66</v>
      </c>
      <c r="E79" s="127" t="s">
        <v>197</v>
      </c>
      <c r="F79" s="126" t="s">
        <v>69</v>
      </c>
      <c r="G79" s="159" t="s">
        <v>37</v>
      </c>
      <c r="H79" s="159" t="s">
        <v>45</v>
      </c>
      <c r="I79" s="143"/>
      <c r="J79" s="113">
        <f>J80</f>
        <v>237.2</v>
      </c>
      <c r="K79" s="113"/>
      <c r="L79" s="113"/>
    </row>
    <row r="80" spans="1:12" ht="77.25" customHeight="1">
      <c r="A80" s="125" t="str">
        <f>A74</f>
        <v>Администрация Трофимовщинского сельского поселения Ромодановского муниципального района Республики Мордовия</v>
      </c>
      <c r="B80" s="127" t="s">
        <v>172</v>
      </c>
      <c r="C80" s="127" t="s">
        <v>9</v>
      </c>
      <c r="D80" s="127" t="s">
        <v>66</v>
      </c>
      <c r="E80" s="127" t="s">
        <v>197</v>
      </c>
      <c r="F80" s="126" t="s">
        <v>69</v>
      </c>
      <c r="G80" s="159" t="s">
        <v>37</v>
      </c>
      <c r="H80" s="159" t="s">
        <v>45</v>
      </c>
      <c r="I80" s="159" t="s">
        <v>160</v>
      </c>
      <c r="J80" s="113">
        <f>'Приложение 2'!J27</f>
        <v>237.2</v>
      </c>
      <c r="K80" s="113"/>
      <c r="L80" s="113"/>
    </row>
    <row r="81" spans="1:12" ht="30.75" customHeight="1">
      <c r="A81" s="125" t="str">
        <f>'Приложение 2'!A28</f>
        <v>Расходы на обеспечение функций органов местного самоуправления</v>
      </c>
      <c r="B81" s="127" t="s">
        <v>172</v>
      </c>
      <c r="C81" s="127" t="s">
        <v>9</v>
      </c>
      <c r="D81" s="127" t="s">
        <v>66</v>
      </c>
      <c r="E81" s="127" t="s">
        <v>79</v>
      </c>
      <c r="F81" s="126"/>
      <c r="G81" s="116"/>
      <c r="H81" s="116"/>
      <c r="I81" s="143"/>
      <c r="J81" s="113">
        <f>J82</f>
        <v>243.4</v>
      </c>
      <c r="K81" s="113">
        <f>K82</f>
        <v>95</v>
      </c>
      <c r="L81" s="113">
        <f>L82</f>
        <v>95</v>
      </c>
    </row>
    <row r="82" spans="1:12" ht="45.75" customHeight="1">
      <c r="A82" s="118" t="s">
        <v>46</v>
      </c>
      <c r="B82" s="121">
        <v>65</v>
      </c>
      <c r="C82" s="121">
        <v>2</v>
      </c>
      <c r="D82" s="121" t="s">
        <v>66</v>
      </c>
      <c r="E82" s="121" t="s">
        <v>79</v>
      </c>
      <c r="F82" s="119" t="s">
        <v>70</v>
      </c>
      <c r="G82" s="114"/>
      <c r="H82" s="114"/>
      <c r="I82" s="114"/>
      <c r="J82" s="113">
        <f>J83+J87</f>
        <v>243.4</v>
      </c>
      <c r="K82" s="113">
        <f t="shared" ref="K82:L82" si="25">K83+K87</f>
        <v>95</v>
      </c>
      <c r="L82" s="113">
        <f t="shared" si="25"/>
        <v>95</v>
      </c>
    </row>
    <row r="83" spans="1:12" ht="60">
      <c r="A83" s="118" t="s">
        <v>47</v>
      </c>
      <c r="B83" s="121">
        <v>65</v>
      </c>
      <c r="C83" s="121">
        <v>2</v>
      </c>
      <c r="D83" s="121" t="s">
        <v>66</v>
      </c>
      <c r="E83" s="121" t="s">
        <v>79</v>
      </c>
      <c r="F83" s="119" t="s">
        <v>71</v>
      </c>
      <c r="G83" s="114"/>
      <c r="H83" s="114"/>
      <c r="I83" s="114"/>
      <c r="J83" s="113">
        <f>J84</f>
        <v>242.9</v>
      </c>
      <c r="K83" s="113">
        <f t="shared" ref="K83:K85" si="26">K84</f>
        <v>90</v>
      </c>
      <c r="L83" s="113">
        <f t="shared" ref="L83:L85" si="27">L84</f>
        <v>90</v>
      </c>
    </row>
    <row r="84" spans="1:12" ht="15">
      <c r="A84" s="125" t="s">
        <v>36</v>
      </c>
      <c r="B84" s="121">
        <v>65</v>
      </c>
      <c r="C84" s="121">
        <v>2</v>
      </c>
      <c r="D84" s="121" t="s">
        <v>66</v>
      </c>
      <c r="E84" s="121" t="s">
        <v>79</v>
      </c>
      <c r="F84" s="119" t="s">
        <v>71</v>
      </c>
      <c r="G84" s="116" t="s">
        <v>37</v>
      </c>
      <c r="H84" s="116"/>
      <c r="I84" s="116"/>
      <c r="J84" s="113">
        <f t="shared" ref="J84:J85" si="28">J85</f>
        <v>242.9</v>
      </c>
      <c r="K84" s="113">
        <f t="shared" si="26"/>
        <v>90</v>
      </c>
      <c r="L84" s="113">
        <f t="shared" si="27"/>
        <v>90</v>
      </c>
    </row>
    <row r="85" spans="1:12" ht="91.5" customHeight="1">
      <c r="A85" s="33" t="s">
        <v>44</v>
      </c>
      <c r="B85" s="121">
        <v>65</v>
      </c>
      <c r="C85" s="121">
        <v>2</v>
      </c>
      <c r="D85" s="121" t="s">
        <v>66</v>
      </c>
      <c r="E85" s="121" t="s">
        <v>79</v>
      </c>
      <c r="F85" s="119" t="s">
        <v>71</v>
      </c>
      <c r="G85" s="116" t="s">
        <v>37</v>
      </c>
      <c r="H85" s="116" t="s">
        <v>45</v>
      </c>
      <c r="I85" s="116"/>
      <c r="J85" s="113">
        <f t="shared" si="28"/>
        <v>242.9</v>
      </c>
      <c r="K85" s="113">
        <f t="shared" si="26"/>
        <v>90</v>
      </c>
      <c r="L85" s="113">
        <f t="shared" si="27"/>
        <v>90</v>
      </c>
    </row>
    <row r="86" spans="1:12" ht="74.25" customHeight="1">
      <c r="A86" s="125" t="s">
        <v>177</v>
      </c>
      <c r="B86" s="121">
        <v>65</v>
      </c>
      <c r="C86" s="121">
        <v>2</v>
      </c>
      <c r="D86" s="121" t="s">
        <v>66</v>
      </c>
      <c r="E86" s="121" t="s">
        <v>79</v>
      </c>
      <c r="F86" s="119" t="s">
        <v>71</v>
      </c>
      <c r="G86" s="116" t="s">
        <v>37</v>
      </c>
      <c r="H86" s="116" t="s">
        <v>45</v>
      </c>
      <c r="I86" s="143" t="s">
        <v>160</v>
      </c>
      <c r="J86" s="113">
        <f>'Приложение 2'!J30</f>
        <v>242.9</v>
      </c>
      <c r="K86" s="113">
        <f>'Приложение 2'!K30</f>
        <v>90</v>
      </c>
      <c r="L86" s="113">
        <f>'Приложение 2'!L30</f>
        <v>90</v>
      </c>
    </row>
    <row r="87" spans="1:12" ht="15">
      <c r="A87" s="118" t="s">
        <v>50</v>
      </c>
      <c r="B87" s="121">
        <v>65</v>
      </c>
      <c r="C87" s="121">
        <v>2</v>
      </c>
      <c r="D87" s="121" t="s">
        <v>66</v>
      </c>
      <c r="E87" s="121" t="s">
        <v>79</v>
      </c>
      <c r="F87" s="119" t="s">
        <v>72</v>
      </c>
      <c r="G87" s="114"/>
      <c r="H87" s="114"/>
      <c r="I87" s="114"/>
      <c r="J87" s="113">
        <f>J88</f>
        <v>0.5</v>
      </c>
      <c r="K87" s="113">
        <f t="shared" ref="K87:K90" si="29">K88</f>
        <v>5</v>
      </c>
      <c r="L87" s="113">
        <f t="shared" ref="L87:L90" si="30">L88</f>
        <v>5</v>
      </c>
    </row>
    <row r="88" spans="1:12" ht="30">
      <c r="A88" s="118" t="s">
        <v>51</v>
      </c>
      <c r="B88" s="121">
        <v>65</v>
      </c>
      <c r="C88" s="121">
        <v>2</v>
      </c>
      <c r="D88" s="121" t="s">
        <v>66</v>
      </c>
      <c r="E88" s="121" t="s">
        <v>79</v>
      </c>
      <c r="F88" s="119" t="s">
        <v>73</v>
      </c>
      <c r="G88" s="114"/>
      <c r="H88" s="114"/>
      <c r="I88" s="114"/>
      <c r="J88" s="113">
        <f t="shared" ref="J88:J90" si="31">J89</f>
        <v>0.5</v>
      </c>
      <c r="K88" s="113">
        <f t="shared" si="29"/>
        <v>5</v>
      </c>
      <c r="L88" s="113">
        <f t="shared" si="30"/>
        <v>5</v>
      </c>
    </row>
    <row r="89" spans="1:12" ht="15">
      <c r="A89" s="125" t="s">
        <v>36</v>
      </c>
      <c r="B89" s="121">
        <v>65</v>
      </c>
      <c r="C89" s="121">
        <v>2</v>
      </c>
      <c r="D89" s="121" t="s">
        <v>66</v>
      </c>
      <c r="E89" s="121" t="s">
        <v>79</v>
      </c>
      <c r="F89" s="119" t="s">
        <v>73</v>
      </c>
      <c r="G89" s="116" t="s">
        <v>37</v>
      </c>
      <c r="H89" s="116"/>
      <c r="I89" s="116"/>
      <c r="J89" s="113">
        <f t="shared" si="31"/>
        <v>0.5</v>
      </c>
      <c r="K89" s="113">
        <f t="shared" si="29"/>
        <v>5</v>
      </c>
      <c r="L89" s="113">
        <f t="shared" si="30"/>
        <v>5</v>
      </c>
    </row>
    <row r="90" spans="1:12" ht="92.25" customHeight="1">
      <c r="A90" s="33" t="s">
        <v>44</v>
      </c>
      <c r="B90" s="121">
        <v>65</v>
      </c>
      <c r="C90" s="121">
        <v>2</v>
      </c>
      <c r="D90" s="121" t="s">
        <v>66</v>
      </c>
      <c r="E90" s="121" t="s">
        <v>79</v>
      </c>
      <c r="F90" s="119" t="s">
        <v>73</v>
      </c>
      <c r="G90" s="116" t="s">
        <v>37</v>
      </c>
      <c r="H90" s="116" t="s">
        <v>45</v>
      </c>
      <c r="I90" s="116"/>
      <c r="J90" s="113">
        <f t="shared" si="31"/>
        <v>0.5</v>
      </c>
      <c r="K90" s="113">
        <f t="shared" si="29"/>
        <v>5</v>
      </c>
      <c r="L90" s="113">
        <f t="shared" si="30"/>
        <v>5</v>
      </c>
    </row>
    <row r="91" spans="1:12" ht="78.75" customHeight="1">
      <c r="A91" s="125" t="s">
        <v>177</v>
      </c>
      <c r="B91" s="121">
        <v>65</v>
      </c>
      <c r="C91" s="121">
        <v>2</v>
      </c>
      <c r="D91" s="121" t="s">
        <v>66</v>
      </c>
      <c r="E91" s="121" t="s">
        <v>79</v>
      </c>
      <c r="F91" s="119" t="s">
        <v>73</v>
      </c>
      <c r="G91" s="116" t="s">
        <v>37</v>
      </c>
      <c r="H91" s="116" t="s">
        <v>45</v>
      </c>
      <c r="I91" s="143" t="s">
        <v>160</v>
      </c>
      <c r="J91" s="113">
        <f>'Приложение 2'!J32</f>
        <v>0.5</v>
      </c>
      <c r="K91" s="113">
        <f>'Приложение 2'!K32</f>
        <v>5</v>
      </c>
      <c r="L91" s="113">
        <f>'Приложение 2'!L32</f>
        <v>5</v>
      </c>
    </row>
    <row r="92" spans="1:12" ht="45.75" customHeight="1">
      <c r="A92" s="125" t="str">
        <f>'Приложение 2'!A86</f>
        <v>Доплаты к пенсиям муниципальных служащих Республики Мордовия</v>
      </c>
      <c r="B92" s="127" t="s">
        <v>81</v>
      </c>
      <c r="C92" s="127" t="s">
        <v>8</v>
      </c>
      <c r="D92" s="127" t="s">
        <v>66</v>
      </c>
      <c r="E92" s="127" t="s">
        <v>84</v>
      </c>
      <c r="F92" s="126"/>
      <c r="G92" s="116"/>
      <c r="H92" s="116"/>
      <c r="I92" s="143"/>
      <c r="J92" s="113">
        <f t="shared" ref="J92:L96" si="32">J93</f>
        <v>196.1</v>
      </c>
      <c r="K92" s="113">
        <f t="shared" si="32"/>
        <v>172.5</v>
      </c>
      <c r="L92" s="113">
        <f t="shared" si="32"/>
        <v>172.5</v>
      </c>
    </row>
    <row r="93" spans="1:12" ht="33.75" customHeight="1">
      <c r="A93" s="125" t="str">
        <f>'Приложение 2'!A87</f>
        <v>Социальное обеспечение и иные выплаты населению</v>
      </c>
      <c r="B93" s="127" t="s">
        <v>81</v>
      </c>
      <c r="C93" s="127" t="s">
        <v>8</v>
      </c>
      <c r="D93" s="127" t="s">
        <v>66</v>
      </c>
      <c r="E93" s="127" t="s">
        <v>84</v>
      </c>
      <c r="F93" s="126" t="s">
        <v>75</v>
      </c>
      <c r="G93" s="116"/>
      <c r="H93" s="116"/>
      <c r="I93" s="143"/>
      <c r="J93" s="113">
        <f t="shared" si="32"/>
        <v>196.1</v>
      </c>
      <c r="K93" s="113">
        <f t="shared" si="32"/>
        <v>172.5</v>
      </c>
      <c r="L93" s="113">
        <f t="shared" si="32"/>
        <v>172.5</v>
      </c>
    </row>
    <row r="94" spans="1:12" ht="32.25" customHeight="1">
      <c r="A94" s="125" t="str">
        <f>'Приложение 2'!A88</f>
        <v>Публичные нормативные социальные выплаты гражданам</v>
      </c>
      <c r="B94" s="127" t="s">
        <v>81</v>
      </c>
      <c r="C94" s="127" t="s">
        <v>8</v>
      </c>
      <c r="D94" s="127" t="s">
        <v>66</v>
      </c>
      <c r="E94" s="127" t="s">
        <v>84</v>
      </c>
      <c r="F94" s="126" t="s">
        <v>76</v>
      </c>
      <c r="G94" s="116"/>
      <c r="H94" s="116"/>
      <c r="I94" s="143"/>
      <c r="J94" s="113">
        <f t="shared" si="32"/>
        <v>196.1</v>
      </c>
      <c r="K94" s="113">
        <f t="shared" si="32"/>
        <v>172.5</v>
      </c>
      <c r="L94" s="113">
        <f t="shared" si="32"/>
        <v>172.5</v>
      </c>
    </row>
    <row r="95" spans="1:12" ht="17.25" customHeight="1">
      <c r="A95" s="125" t="str">
        <f>'Приложение 2'!A82</f>
        <v>Социальная политика</v>
      </c>
      <c r="B95" s="127" t="s">
        <v>81</v>
      </c>
      <c r="C95" s="127" t="s">
        <v>8</v>
      </c>
      <c r="D95" s="127" t="s">
        <v>66</v>
      </c>
      <c r="E95" s="127" t="s">
        <v>84</v>
      </c>
      <c r="F95" s="126" t="s">
        <v>76</v>
      </c>
      <c r="G95" s="158" t="s">
        <v>17</v>
      </c>
      <c r="H95" s="116"/>
      <c r="I95" s="143"/>
      <c r="J95" s="113">
        <f t="shared" si="32"/>
        <v>196.1</v>
      </c>
      <c r="K95" s="113">
        <f t="shared" si="32"/>
        <v>172.5</v>
      </c>
      <c r="L95" s="113">
        <f t="shared" si="32"/>
        <v>172.5</v>
      </c>
    </row>
    <row r="96" spans="1:12" ht="15.75" customHeight="1">
      <c r="A96" s="125" t="str">
        <f>'Приложение 2'!A83</f>
        <v xml:space="preserve"> Пенсионное обеспечение</v>
      </c>
      <c r="B96" s="127" t="s">
        <v>81</v>
      </c>
      <c r="C96" s="127" t="s">
        <v>8</v>
      </c>
      <c r="D96" s="127" t="s">
        <v>66</v>
      </c>
      <c r="E96" s="127" t="s">
        <v>84</v>
      </c>
      <c r="F96" s="126" t="s">
        <v>76</v>
      </c>
      <c r="G96" s="158" t="s">
        <v>17</v>
      </c>
      <c r="H96" s="158" t="s">
        <v>37</v>
      </c>
      <c r="I96" s="143"/>
      <c r="J96" s="113">
        <f t="shared" si="32"/>
        <v>196.1</v>
      </c>
      <c r="K96" s="113">
        <f t="shared" si="32"/>
        <v>172.5</v>
      </c>
      <c r="L96" s="113">
        <f t="shared" si="32"/>
        <v>172.5</v>
      </c>
    </row>
    <row r="97" spans="1:12" ht="78.75" customHeight="1">
      <c r="A97" s="125" t="str">
        <f>A91</f>
        <v>Администрация Трофимовщинского сельского поселения Ромодановского муниципального района Республики Мордовия</v>
      </c>
      <c r="B97" s="127" t="s">
        <v>81</v>
      </c>
      <c r="C97" s="127" t="s">
        <v>8</v>
      </c>
      <c r="D97" s="127" t="s">
        <v>66</v>
      </c>
      <c r="E97" s="127" t="s">
        <v>84</v>
      </c>
      <c r="F97" s="126" t="s">
        <v>76</v>
      </c>
      <c r="G97" s="158" t="s">
        <v>17</v>
      </c>
      <c r="H97" s="158" t="s">
        <v>37</v>
      </c>
      <c r="I97" s="158" t="s">
        <v>160</v>
      </c>
      <c r="J97" s="113">
        <f>'Приложение 2'!J88</f>
        <v>196.1</v>
      </c>
      <c r="K97" s="113">
        <f>'Приложение 2'!K88</f>
        <v>172.5</v>
      </c>
      <c r="L97" s="113">
        <f>'Приложение 2'!L88</f>
        <v>172.5</v>
      </c>
    </row>
    <row r="98" spans="1:12" ht="78.75" customHeight="1">
      <c r="A98" s="125" t="str">
        <f>'Приложение 2'!A41</f>
        <v>Резервный фонд администрации Трофимовщинского сельского поселени Ромодановского муниципального района Республики Мордовия</v>
      </c>
      <c r="B98" s="127" t="s">
        <v>81</v>
      </c>
      <c r="C98" s="127" t="s">
        <v>8</v>
      </c>
      <c r="D98" s="127" t="s">
        <v>66</v>
      </c>
      <c r="E98" s="127" t="s">
        <v>83</v>
      </c>
      <c r="F98" s="126"/>
      <c r="G98" s="158"/>
      <c r="H98" s="158"/>
      <c r="I98" s="158"/>
      <c r="J98" s="113">
        <f t="shared" ref="J98:L102" si="33">J99</f>
        <v>0</v>
      </c>
      <c r="K98" s="113">
        <f t="shared" si="33"/>
        <v>5</v>
      </c>
      <c r="L98" s="113">
        <f t="shared" si="33"/>
        <v>5</v>
      </c>
    </row>
    <row r="99" spans="1:12" ht="17.25" customHeight="1">
      <c r="A99" s="125" t="str">
        <f>'Приложение 2'!A42</f>
        <v>Иные бюджетные ассигнования</v>
      </c>
      <c r="B99" s="127" t="s">
        <v>81</v>
      </c>
      <c r="C99" s="127" t="s">
        <v>8</v>
      </c>
      <c r="D99" s="127" t="s">
        <v>66</v>
      </c>
      <c r="E99" s="127" t="s">
        <v>83</v>
      </c>
      <c r="F99" s="126" t="s">
        <v>72</v>
      </c>
      <c r="G99" s="158"/>
      <c r="H99" s="158"/>
      <c r="I99" s="158"/>
      <c r="J99" s="113">
        <f t="shared" si="33"/>
        <v>0</v>
      </c>
      <c r="K99" s="113">
        <f t="shared" si="33"/>
        <v>5</v>
      </c>
      <c r="L99" s="113">
        <f t="shared" si="33"/>
        <v>5</v>
      </c>
    </row>
    <row r="100" spans="1:12" ht="15.75" customHeight="1">
      <c r="A100" s="125" t="str">
        <f>'Приложение 2'!A43</f>
        <v>Резервные средства</v>
      </c>
      <c r="B100" s="127" t="s">
        <v>81</v>
      </c>
      <c r="C100" s="127" t="s">
        <v>8</v>
      </c>
      <c r="D100" s="127" t="s">
        <v>66</v>
      </c>
      <c r="E100" s="127" t="s">
        <v>83</v>
      </c>
      <c r="F100" s="126" t="s">
        <v>74</v>
      </c>
      <c r="G100" s="158"/>
      <c r="H100" s="158"/>
      <c r="I100" s="158"/>
      <c r="J100" s="113">
        <f t="shared" si="33"/>
        <v>0</v>
      </c>
      <c r="K100" s="113">
        <f t="shared" si="33"/>
        <v>5</v>
      </c>
      <c r="L100" s="113">
        <f t="shared" si="33"/>
        <v>5</v>
      </c>
    </row>
    <row r="101" spans="1:12" ht="20.25" customHeight="1">
      <c r="A101" s="125" t="str">
        <f>'Приложение 2'!A9</f>
        <v>Общегосударственные вопросы</v>
      </c>
      <c r="B101" s="127" t="s">
        <v>81</v>
      </c>
      <c r="C101" s="127" t="s">
        <v>8</v>
      </c>
      <c r="D101" s="127" t="s">
        <v>66</v>
      </c>
      <c r="E101" s="127" t="s">
        <v>83</v>
      </c>
      <c r="F101" s="126" t="s">
        <v>74</v>
      </c>
      <c r="G101" s="158" t="s">
        <v>37</v>
      </c>
      <c r="H101" s="158"/>
      <c r="I101" s="158"/>
      <c r="J101" s="113">
        <f t="shared" si="33"/>
        <v>0</v>
      </c>
      <c r="K101" s="113">
        <f t="shared" si="33"/>
        <v>5</v>
      </c>
      <c r="L101" s="113">
        <f t="shared" si="33"/>
        <v>5</v>
      </c>
    </row>
    <row r="102" spans="1:12" ht="15" customHeight="1">
      <c r="A102" s="125" t="str">
        <f>'Приложение 2'!A38</f>
        <v xml:space="preserve">Резервные фонды </v>
      </c>
      <c r="B102" s="127" t="s">
        <v>81</v>
      </c>
      <c r="C102" s="127" t="s">
        <v>8</v>
      </c>
      <c r="D102" s="127" t="s">
        <v>66</v>
      </c>
      <c r="E102" s="127" t="s">
        <v>83</v>
      </c>
      <c r="F102" s="126" t="s">
        <v>74</v>
      </c>
      <c r="G102" s="158" t="s">
        <v>37</v>
      </c>
      <c r="H102" s="158" t="s">
        <v>18</v>
      </c>
      <c r="I102" s="158"/>
      <c r="J102" s="113">
        <f t="shared" si="33"/>
        <v>0</v>
      </c>
      <c r="K102" s="113">
        <f t="shared" si="33"/>
        <v>5</v>
      </c>
      <c r="L102" s="113">
        <f t="shared" si="33"/>
        <v>5</v>
      </c>
    </row>
    <row r="103" spans="1:12" ht="78.75" customHeight="1">
      <c r="A103" s="125" t="str">
        <f>A97</f>
        <v>Администрация Трофимовщинского сельского поселения Ромодановского муниципального района Республики Мордовия</v>
      </c>
      <c r="B103" s="127" t="s">
        <v>81</v>
      </c>
      <c r="C103" s="127" t="s">
        <v>8</v>
      </c>
      <c r="D103" s="127" t="s">
        <v>66</v>
      </c>
      <c r="E103" s="127" t="s">
        <v>83</v>
      </c>
      <c r="F103" s="126" t="s">
        <v>74</v>
      </c>
      <c r="G103" s="158" t="s">
        <v>37</v>
      </c>
      <c r="H103" s="158" t="s">
        <v>18</v>
      </c>
      <c r="I103" s="158" t="s">
        <v>160</v>
      </c>
      <c r="J103" s="113">
        <f>'Приложение 2'!J43</f>
        <v>0</v>
      </c>
      <c r="K103" s="113">
        <f>'Приложение 2'!K43</f>
        <v>5</v>
      </c>
      <c r="L103" s="113">
        <f>'Приложение 2'!L43</f>
        <v>5</v>
      </c>
    </row>
    <row r="104" spans="1:12" ht="210.75" customHeight="1">
      <c r="A104" s="125" t="str">
        <f>'Приложение 2'!A65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04" s="127" t="s">
        <v>81</v>
      </c>
      <c r="C104" s="127" t="s">
        <v>8</v>
      </c>
      <c r="D104" s="127" t="s">
        <v>66</v>
      </c>
      <c r="E104" s="127" t="s">
        <v>207</v>
      </c>
      <c r="F104" s="126"/>
      <c r="G104" s="158"/>
      <c r="H104" s="158"/>
      <c r="I104" s="158"/>
      <c r="J104" s="113">
        <f>J105</f>
        <v>357</v>
      </c>
      <c r="K104" s="113"/>
      <c r="L104" s="113"/>
    </row>
    <row r="105" spans="1:12" ht="46.5" customHeight="1">
      <c r="A105" s="125" t="str">
        <f>'Приложение 2'!A66</f>
        <v>Закупка товаров, работ и услуг для обеспечения государственных (муниципальных) нужд</v>
      </c>
      <c r="B105" s="127" t="s">
        <v>81</v>
      </c>
      <c r="C105" s="127" t="s">
        <v>8</v>
      </c>
      <c r="D105" s="127" t="s">
        <v>66</v>
      </c>
      <c r="E105" s="127" t="s">
        <v>207</v>
      </c>
      <c r="F105" s="126" t="s">
        <v>70</v>
      </c>
      <c r="G105" s="158"/>
      <c r="H105" s="158"/>
      <c r="I105" s="158"/>
      <c r="J105" s="113">
        <f>J106</f>
        <v>357</v>
      </c>
      <c r="K105" s="113"/>
      <c r="L105" s="113"/>
    </row>
    <row r="106" spans="1:12" ht="61.5" customHeight="1">
      <c r="A106" s="125" t="str">
        <f>'Приложение 2'!A67</f>
        <v>Иные закупки товаров, работ и услуг для обеспечения государственных (муниципальных) нужд</v>
      </c>
      <c r="B106" s="127" t="s">
        <v>81</v>
      </c>
      <c r="C106" s="127" t="s">
        <v>8</v>
      </c>
      <c r="D106" s="127" t="s">
        <v>66</v>
      </c>
      <c r="E106" s="127" t="s">
        <v>207</v>
      </c>
      <c r="F106" s="126" t="s">
        <v>71</v>
      </c>
      <c r="G106" s="158"/>
      <c r="H106" s="158"/>
      <c r="I106" s="158"/>
      <c r="J106" s="113">
        <f>J107</f>
        <v>357</v>
      </c>
      <c r="K106" s="113"/>
      <c r="L106" s="113"/>
    </row>
    <row r="107" spans="1:12" ht="16.5" customHeight="1">
      <c r="A107" s="125" t="str">
        <f>'Приложение 2'!A54</f>
        <v>Национальная экономика</v>
      </c>
      <c r="B107" s="127" t="s">
        <v>81</v>
      </c>
      <c r="C107" s="127" t="s">
        <v>8</v>
      </c>
      <c r="D107" s="127" t="s">
        <v>66</v>
      </c>
      <c r="E107" s="127" t="s">
        <v>207</v>
      </c>
      <c r="F107" s="126" t="s">
        <v>71</v>
      </c>
      <c r="G107" s="163" t="s">
        <v>45</v>
      </c>
      <c r="H107" s="158"/>
      <c r="I107" s="158"/>
      <c r="J107" s="113">
        <f>J108</f>
        <v>357</v>
      </c>
      <c r="K107" s="113"/>
      <c r="L107" s="113"/>
    </row>
    <row r="108" spans="1:12" ht="28.5" customHeight="1">
      <c r="A108" s="125" t="str">
        <f>'Приложение 2'!A62</f>
        <v>Другие вопросы в области национальной экономики</v>
      </c>
      <c r="B108" s="127" t="s">
        <v>81</v>
      </c>
      <c r="C108" s="127" t="s">
        <v>8</v>
      </c>
      <c r="D108" s="127" t="s">
        <v>66</v>
      </c>
      <c r="E108" s="127" t="s">
        <v>207</v>
      </c>
      <c r="F108" s="126" t="s">
        <v>71</v>
      </c>
      <c r="G108" s="163" t="s">
        <v>45</v>
      </c>
      <c r="H108" s="163" t="s">
        <v>20</v>
      </c>
      <c r="I108" s="158"/>
      <c r="J108" s="113">
        <f>J109</f>
        <v>357</v>
      </c>
      <c r="K108" s="113"/>
      <c r="L108" s="113"/>
    </row>
    <row r="109" spans="1:12" ht="78.75" customHeight="1">
      <c r="A109" s="125" t="str">
        <f>A103</f>
        <v>Администрация Трофимовщинского сельского поселения Ромодановского муниципального района Республики Мордовия</v>
      </c>
      <c r="B109" s="127" t="s">
        <v>81</v>
      </c>
      <c r="C109" s="127" t="s">
        <v>8</v>
      </c>
      <c r="D109" s="127" t="s">
        <v>66</v>
      </c>
      <c r="E109" s="127" t="s">
        <v>207</v>
      </c>
      <c r="F109" s="126" t="s">
        <v>71</v>
      </c>
      <c r="G109" s="163" t="s">
        <v>45</v>
      </c>
      <c r="H109" s="163" t="s">
        <v>20</v>
      </c>
      <c r="I109" s="163" t="s">
        <v>160</v>
      </c>
      <c r="J109" s="113">
        <f>'Приложение 2'!J67</f>
        <v>357</v>
      </c>
      <c r="K109" s="113"/>
      <c r="L109" s="113"/>
    </row>
    <row r="110" spans="1:12" ht="195">
      <c r="A110" s="118" t="s">
        <v>34</v>
      </c>
      <c r="B110" s="121">
        <v>89</v>
      </c>
      <c r="C110" s="121">
        <v>1</v>
      </c>
      <c r="D110" s="121" t="s">
        <v>66</v>
      </c>
      <c r="E110" s="121" t="s">
        <v>80</v>
      </c>
      <c r="F110" s="119"/>
      <c r="G110" s="114"/>
      <c r="H110" s="114"/>
      <c r="I110" s="114"/>
      <c r="J110" s="113">
        <f t="shared" ref="J110:L114" si="34">J111</f>
        <v>0.2</v>
      </c>
      <c r="K110" s="113">
        <f t="shared" si="34"/>
        <v>0.2</v>
      </c>
      <c r="L110" s="113">
        <f t="shared" si="34"/>
        <v>0.2</v>
      </c>
    </row>
    <row r="111" spans="1:12" ht="48.75" customHeight="1">
      <c r="A111" s="118" t="s">
        <v>46</v>
      </c>
      <c r="B111" s="121">
        <v>89</v>
      </c>
      <c r="C111" s="121">
        <v>1</v>
      </c>
      <c r="D111" s="121" t="s">
        <v>66</v>
      </c>
      <c r="E111" s="121" t="s">
        <v>80</v>
      </c>
      <c r="F111" s="119" t="s">
        <v>70</v>
      </c>
      <c r="G111" s="114"/>
      <c r="H111" s="114"/>
      <c r="I111" s="114"/>
      <c r="J111" s="113">
        <f t="shared" si="34"/>
        <v>0.2</v>
      </c>
      <c r="K111" s="113">
        <f t="shared" ref="K111:K114" si="35">K112</f>
        <v>0.2</v>
      </c>
      <c r="L111" s="113">
        <f t="shared" ref="L111:L114" si="36">L112</f>
        <v>0.2</v>
      </c>
    </row>
    <row r="112" spans="1:12" ht="60">
      <c r="A112" s="118" t="s">
        <v>47</v>
      </c>
      <c r="B112" s="121">
        <v>89</v>
      </c>
      <c r="C112" s="121">
        <v>1</v>
      </c>
      <c r="D112" s="121" t="s">
        <v>66</v>
      </c>
      <c r="E112" s="121" t="s">
        <v>80</v>
      </c>
      <c r="F112" s="119" t="s">
        <v>71</v>
      </c>
      <c r="G112" s="114"/>
      <c r="H112" s="114"/>
      <c r="I112" s="114"/>
      <c r="J112" s="113">
        <f t="shared" si="34"/>
        <v>0.2</v>
      </c>
      <c r="K112" s="113">
        <f t="shared" si="35"/>
        <v>0.2</v>
      </c>
      <c r="L112" s="113">
        <f t="shared" si="36"/>
        <v>0.2</v>
      </c>
    </row>
    <row r="113" spans="1:12" ht="15">
      <c r="A113" s="125" t="s">
        <v>36</v>
      </c>
      <c r="B113" s="121">
        <v>89</v>
      </c>
      <c r="C113" s="121">
        <v>1</v>
      </c>
      <c r="D113" s="121" t="s">
        <v>66</v>
      </c>
      <c r="E113" s="121" t="s">
        <v>80</v>
      </c>
      <c r="F113" s="119" t="s">
        <v>71</v>
      </c>
      <c r="G113" s="116" t="s">
        <v>37</v>
      </c>
      <c r="H113" s="116"/>
      <c r="I113" s="116"/>
      <c r="J113" s="113">
        <f t="shared" si="34"/>
        <v>0.2</v>
      </c>
      <c r="K113" s="113">
        <f t="shared" si="35"/>
        <v>0.2</v>
      </c>
      <c r="L113" s="113">
        <f t="shared" si="36"/>
        <v>0.2</v>
      </c>
    </row>
    <row r="114" spans="1:12" ht="89.25" customHeight="1">
      <c r="A114" s="33" t="s">
        <v>44</v>
      </c>
      <c r="B114" s="121">
        <v>89</v>
      </c>
      <c r="C114" s="121">
        <v>1</v>
      </c>
      <c r="D114" s="121" t="s">
        <v>66</v>
      </c>
      <c r="E114" s="121" t="s">
        <v>80</v>
      </c>
      <c r="F114" s="119" t="s">
        <v>71</v>
      </c>
      <c r="G114" s="116" t="s">
        <v>37</v>
      </c>
      <c r="H114" s="116" t="s">
        <v>45</v>
      </c>
      <c r="I114" s="116"/>
      <c r="J114" s="113">
        <f t="shared" si="34"/>
        <v>0.2</v>
      </c>
      <c r="K114" s="113">
        <f t="shared" si="35"/>
        <v>0.2</v>
      </c>
      <c r="L114" s="113">
        <f t="shared" si="36"/>
        <v>0.2</v>
      </c>
    </row>
    <row r="115" spans="1:12" ht="75" customHeight="1">
      <c r="A115" s="125" t="s">
        <v>177</v>
      </c>
      <c r="B115" s="121">
        <v>89</v>
      </c>
      <c r="C115" s="121">
        <v>1</v>
      </c>
      <c r="D115" s="121" t="s">
        <v>66</v>
      </c>
      <c r="E115" s="121" t="s">
        <v>80</v>
      </c>
      <c r="F115" s="119" t="s">
        <v>71</v>
      </c>
      <c r="G115" s="116" t="s">
        <v>37</v>
      </c>
      <c r="H115" s="116" t="s">
        <v>45</v>
      </c>
      <c r="I115" s="143" t="s">
        <v>160</v>
      </c>
      <c r="J115" s="113">
        <f>'Приложение 2'!J37</f>
        <v>0.2</v>
      </c>
      <c r="K115" s="113">
        <f>'Приложение 2'!K37</f>
        <v>0.2</v>
      </c>
      <c r="L115" s="113">
        <f>'Приложение 2'!L37</f>
        <v>0.2</v>
      </c>
    </row>
  </sheetData>
  <autoFilter ref="A1:L11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C31" sqref="C31"/>
    </sheetView>
  </sheetViews>
  <sheetFormatPr defaultRowHeight="12.75"/>
  <cols>
    <col min="1" max="1" width="58.6640625" style="56" customWidth="1"/>
    <col min="2" max="2" width="125" style="56" customWidth="1"/>
    <col min="3" max="3" width="27" style="56" customWidth="1"/>
    <col min="4" max="4" width="30.83203125" style="56" customWidth="1"/>
    <col min="5" max="5" width="27.5" style="56" customWidth="1"/>
    <col min="6" max="6" width="41.83203125" style="57" customWidth="1"/>
    <col min="7" max="7" width="23.6640625" style="56" customWidth="1"/>
    <col min="8" max="8" width="19.5" style="56" customWidth="1"/>
    <col min="9" max="9" width="25.5" style="56" customWidth="1"/>
    <col min="10" max="16384" width="9.33203125" style="56"/>
  </cols>
  <sheetData>
    <row r="1" spans="1:7" ht="51.6" customHeight="1">
      <c r="B1" s="106"/>
      <c r="C1" s="176" t="s">
        <v>203</v>
      </c>
      <c r="D1" s="176"/>
      <c r="E1" s="176"/>
      <c r="F1" s="55"/>
    </row>
    <row r="2" spans="1:7" ht="168" customHeight="1">
      <c r="A2" s="105"/>
      <c r="B2" s="104"/>
      <c r="C2" s="175" t="s">
        <v>204</v>
      </c>
      <c r="D2" s="175"/>
      <c r="E2" s="175"/>
      <c r="F2" s="53"/>
      <c r="G2" s="53"/>
    </row>
    <row r="3" spans="1:7" ht="13.15" customHeight="1">
      <c r="A3" s="174" t="s">
        <v>164</v>
      </c>
      <c r="B3" s="174"/>
      <c r="C3" s="174"/>
      <c r="D3" s="174"/>
      <c r="E3" s="174"/>
    </row>
    <row r="4" spans="1:7" ht="13.15" customHeight="1">
      <c r="A4" s="174"/>
      <c r="B4" s="174"/>
      <c r="C4" s="174"/>
      <c r="D4" s="174"/>
      <c r="E4" s="174"/>
    </row>
    <row r="5" spans="1:7" ht="83.25" customHeight="1">
      <c r="A5" s="174"/>
      <c r="B5" s="174"/>
      <c r="C5" s="174"/>
      <c r="D5" s="174"/>
      <c r="E5" s="174"/>
      <c r="F5" s="103"/>
    </row>
    <row r="6" spans="1:7" ht="23.25" customHeight="1">
      <c r="A6" s="102"/>
      <c r="B6" s="102"/>
      <c r="C6" s="101"/>
    </row>
    <row r="7" spans="1:7" ht="37.15" customHeight="1">
      <c r="A7" s="177" t="s">
        <v>23</v>
      </c>
      <c r="B7" s="178" t="s">
        <v>24</v>
      </c>
      <c r="C7" s="179" t="s">
        <v>25</v>
      </c>
      <c r="D7" s="179"/>
      <c r="E7" s="179"/>
    </row>
    <row r="8" spans="1:7" s="62" customFormat="1" ht="138.6" customHeight="1">
      <c r="A8" s="177"/>
      <c r="B8" s="178"/>
      <c r="C8" s="54" t="s">
        <v>26</v>
      </c>
      <c r="D8" s="54" t="s">
        <v>27</v>
      </c>
      <c r="E8" s="54" t="s">
        <v>28</v>
      </c>
      <c r="F8" s="63"/>
    </row>
    <row r="9" spans="1:7" s="78" customFormat="1" ht="28.15" customHeight="1">
      <c r="A9" s="100" t="s">
        <v>8</v>
      </c>
      <c r="B9" s="99" t="s">
        <v>9</v>
      </c>
      <c r="C9" s="98">
        <v>3</v>
      </c>
      <c r="D9" s="98">
        <v>4</v>
      </c>
      <c r="E9" s="98">
        <v>5</v>
      </c>
      <c r="F9" s="79"/>
    </row>
    <row r="10" spans="1:7" s="78" customFormat="1" ht="44.45" customHeight="1">
      <c r="A10" s="95" t="s">
        <v>88</v>
      </c>
      <c r="B10" s="107" t="s">
        <v>117</v>
      </c>
      <c r="C10" s="97">
        <f>C11+C22+C14+C18</f>
        <v>81.999999999999815</v>
      </c>
      <c r="D10" s="97">
        <f>D11+D22+D14+D18</f>
        <v>-3.1974423109204508E-13</v>
      </c>
      <c r="E10" s="97">
        <f>E11+E22+E14+E18</f>
        <v>9.2370555648813024E-14</v>
      </c>
      <c r="F10" s="79"/>
    </row>
    <row r="11" spans="1:7" s="78" customFormat="1" ht="55.5" customHeight="1">
      <c r="A11" s="95" t="s">
        <v>116</v>
      </c>
      <c r="B11" s="96" t="s">
        <v>87</v>
      </c>
      <c r="C11" s="90">
        <f t="shared" ref="C11:E12" si="0">SUM(C12)</f>
        <v>0</v>
      </c>
      <c r="D11" s="89">
        <f t="shared" si="0"/>
        <v>0</v>
      </c>
      <c r="E11" s="89">
        <f t="shared" si="0"/>
        <v>0</v>
      </c>
      <c r="F11" s="79"/>
    </row>
    <row r="12" spans="1:7" s="78" customFormat="1" ht="54.75" customHeight="1">
      <c r="A12" s="95" t="s">
        <v>115</v>
      </c>
      <c r="B12" s="94" t="s">
        <v>195</v>
      </c>
      <c r="C12" s="90">
        <f t="shared" si="0"/>
        <v>0</v>
      </c>
      <c r="D12" s="89">
        <f t="shared" si="0"/>
        <v>0</v>
      </c>
      <c r="E12" s="89">
        <f t="shared" si="0"/>
        <v>0</v>
      </c>
      <c r="F12" s="79"/>
    </row>
    <row r="13" spans="1:7" s="78" customFormat="1" ht="57.75" customHeight="1">
      <c r="A13" s="95" t="s">
        <v>114</v>
      </c>
      <c r="B13" s="94" t="s">
        <v>194</v>
      </c>
      <c r="C13" s="90"/>
      <c r="D13" s="72"/>
      <c r="E13" s="72"/>
      <c r="F13" s="79"/>
    </row>
    <row r="14" spans="1:7" s="78" customFormat="1" ht="63" customHeight="1">
      <c r="A14" s="76" t="s">
        <v>113</v>
      </c>
      <c r="B14" s="93" t="s">
        <v>112</v>
      </c>
      <c r="C14" s="90">
        <f t="shared" ref="C14:E15" si="1">C15</f>
        <v>-26.7</v>
      </c>
      <c r="D14" s="89">
        <f t="shared" si="1"/>
        <v>-40.1</v>
      </c>
      <c r="E14" s="89">
        <f t="shared" si="1"/>
        <v>-53.4</v>
      </c>
      <c r="F14" s="79"/>
    </row>
    <row r="15" spans="1:7" s="78" customFormat="1" ht="57" customHeight="1">
      <c r="A15" s="76" t="s">
        <v>111</v>
      </c>
      <c r="B15" s="93" t="s">
        <v>110</v>
      </c>
      <c r="C15" s="90">
        <f t="shared" si="1"/>
        <v>-26.7</v>
      </c>
      <c r="D15" s="89">
        <f t="shared" si="1"/>
        <v>-40.1</v>
      </c>
      <c r="E15" s="89">
        <f t="shared" si="1"/>
        <v>-53.4</v>
      </c>
      <c r="F15" s="79"/>
    </row>
    <row r="16" spans="1:7" s="78" customFormat="1" ht="82.9" customHeight="1">
      <c r="A16" s="92" t="s">
        <v>109</v>
      </c>
      <c r="B16" s="91" t="s">
        <v>108</v>
      </c>
      <c r="C16" s="90">
        <f>SUM(C17)</f>
        <v>-26.7</v>
      </c>
      <c r="D16" s="89">
        <f>SUM(D17)</f>
        <v>-40.1</v>
      </c>
      <c r="E16" s="89">
        <f>SUM(E17)</f>
        <v>-53.4</v>
      </c>
      <c r="F16" s="79"/>
    </row>
    <row r="17" spans="1:6" s="78" customFormat="1" ht="77.45" customHeight="1">
      <c r="A17" s="76" t="s">
        <v>192</v>
      </c>
      <c r="B17" s="88" t="s">
        <v>191</v>
      </c>
      <c r="C17" s="87">
        <v>-26.7</v>
      </c>
      <c r="D17" s="87">
        <v>-40.1</v>
      </c>
      <c r="E17" s="87">
        <v>-53.4</v>
      </c>
      <c r="F17" s="79"/>
    </row>
    <row r="18" spans="1:6" s="78" customFormat="1" ht="48" customHeight="1">
      <c r="A18" s="83" t="s">
        <v>107</v>
      </c>
      <c r="B18" s="85" t="s">
        <v>106</v>
      </c>
      <c r="C18" s="84">
        <f t="shared" ref="C18:E20" si="2">C19</f>
        <v>0</v>
      </c>
      <c r="D18" s="72">
        <f t="shared" si="2"/>
        <v>0</v>
      </c>
      <c r="E18" s="72">
        <f t="shared" si="2"/>
        <v>0</v>
      </c>
      <c r="F18" s="79"/>
    </row>
    <row r="19" spans="1:6" s="78" customFormat="1" ht="57.6" customHeight="1">
      <c r="A19" s="83" t="s">
        <v>105</v>
      </c>
      <c r="B19" s="85" t="s">
        <v>104</v>
      </c>
      <c r="C19" s="84">
        <f t="shared" si="2"/>
        <v>0</v>
      </c>
      <c r="D19" s="72">
        <f t="shared" si="2"/>
        <v>0</v>
      </c>
      <c r="E19" s="72">
        <f t="shared" si="2"/>
        <v>0</v>
      </c>
      <c r="F19" s="79"/>
    </row>
    <row r="20" spans="1:6" s="78" customFormat="1" ht="77.45" customHeight="1">
      <c r="A20" s="86" t="s">
        <v>103</v>
      </c>
      <c r="B20" s="85" t="s">
        <v>102</v>
      </c>
      <c r="C20" s="84">
        <f t="shared" si="2"/>
        <v>0</v>
      </c>
      <c r="D20" s="72">
        <f t="shared" si="2"/>
        <v>0</v>
      </c>
      <c r="E20" s="72">
        <f t="shared" si="2"/>
        <v>0</v>
      </c>
      <c r="F20" s="79"/>
    </row>
    <row r="21" spans="1:6" s="78" customFormat="1" ht="101.45" customHeight="1">
      <c r="A21" s="86" t="s">
        <v>101</v>
      </c>
      <c r="B21" s="85" t="s">
        <v>193</v>
      </c>
      <c r="C21" s="84"/>
      <c r="D21" s="72"/>
      <c r="E21" s="72"/>
      <c r="F21" s="79"/>
    </row>
    <row r="22" spans="1:6" s="78" customFormat="1" ht="52.9" customHeight="1">
      <c r="A22" s="83" t="s">
        <v>100</v>
      </c>
      <c r="B22" s="82" t="s">
        <v>99</v>
      </c>
      <c r="C22" s="81">
        <f>C25+C26</f>
        <v>108.69999999999982</v>
      </c>
      <c r="D22" s="80">
        <f>D25+D26</f>
        <v>40.099999999999682</v>
      </c>
      <c r="E22" s="80">
        <f>E25+E26</f>
        <v>53.400000000000091</v>
      </c>
      <c r="F22" s="79"/>
    </row>
    <row r="23" spans="1:6" s="70" customFormat="1" ht="40.15" customHeight="1">
      <c r="A23" s="74" t="s">
        <v>98</v>
      </c>
      <c r="B23" s="77" t="s">
        <v>97</v>
      </c>
      <c r="C23" s="72">
        <f t="shared" ref="C23:E24" si="3">SUM(C24)</f>
        <v>-2411.1</v>
      </c>
      <c r="D23" s="72">
        <f t="shared" si="3"/>
        <v>-1213.2</v>
      </c>
      <c r="E23" s="72">
        <f t="shared" si="3"/>
        <v>-1230.5</v>
      </c>
      <c r="F23" s="71"/>
    </row>
    <row r="24" spans="1:6" s="62" customFormat="1" ht="46.15" customHeight="1">
      <c r="A24" s="76" t="s">
        <v>96</v>
      </c>
      <c r="B24" s="75" t="s">
        <v>95</v>
      </c>
      <c r="C24" s="58">
        <f t="shared" si="3"/>
        <v>-2411.1</v>
      </c>
      <c r="D24" s="58">
        <f t="shared" si="3"/>
        <v>-1213.2</v>
      </c>
      <c r="E24" s="58">
        <f t="shared" si="3"/>
        <v>-1230.5</v>
      </c>
      <c r="F24" s="63"/>
    </row>
    <row r="25" spans="1:6" s="62" customFormat="1" ht="58.15" customHeight="1">
      <c r="A25" s="76" t="s">
        <v>190</v>
      </c>
      <c r="B25" s="75" t="s">
        <v>189</v>
      </c>
      <c r="C25" s="58">
        <f>-'Приложение 1'!C11-C30</f>
        <v>-2411.1</v>
      </c>
      <c r="D25" s="58">
        <f>-'Приложение 1'!D11-D30</f>
        <v>-1213.2</v>
      </c>
      <c r="E25" s="58">
        <f>-'Приложение 1'!E11-E30</f>
        <v>-1230.5</v>
      </c>
      <c r="F25" s="63"/>
    </row>
    <row r="26" spans="1:6" s="70" customFormat="1" ht="43.15" customHeight="1">
      <c r="A26" s="74" t="s">
        <v>94</v>
      </c>
      <c r="B26" s="73" t="s">
        <v>93</v>
      </c>
      <c r="C26" s="72">
        <f t="shared" ref="C26:E27" si="4">SUM(C27)</f>
        <v>2519.7999999999997</v>
      </c>
      <c r="D26" s="72">
        <f t="shared" si="4"/>
        <v>1253.2999999999997</v>
      </c>
      <c r="E26" s="72">
        <f t="shared" si="4"/>
        <v>1283.9000000000001</v>
      </c>
      <c r="F26" s="71"/>
    </row>
    <row r="27" spans="1:6" s="62" customFormat="1" ht="47.45" customHeight="1">
      <c r="A27" s="69" t="s">
        <v>92</v>
      </c>
      <c r="B27" s="68" t="s">
        <v>91</v>
      </c>
      <c r="C27" s="58">
        <f t="shared" si="4"/>
        <v>2519.7999999999997</v>
      </c>
      <c r="D27" s="58">
        <f t="shared" si="4"/>
        <v>1253.2999999999997</v>
      </c>
      <c r="E27" s="58">
        <f t="shared" si="4"/>
        <v>1283.9000000000001</v>
      </c>
      <c r="F27" s="63"/>
    </row>
    <row r="28" spans="1:6" s="62" customFormat="1" ht="56.45" customHeight="1">
      <c r="A28" s="67" t="s">
        <v>90</v>
      </c>
      <c r="B28" s="66" t="s">
        <v>89</v>
      </c>
      <c r="C28" s="58">
        <f>-C17+'Приложение 2'!J7</f>
        <v>2519.7999999999997</v>
      </c>
      <c r="D28" s="58">
        <f>-D17+'Приложение 2'!K7</f>
        <v>1253.2999999999997</v>
      </c>
      <c r="E28" s="58">
        <f>-E17+'Приложение 2'!L7</f>
        <v>1283.9000000000001</v>
      </c>
      <c r="F28" s="63"/>
    </row>
    <row r="29" spans="1:6" s="62" customFormat="1" ht="78.75" customHeight="1">
      <c r="A29" s="65" t="s">
        <v>88</v>
      </c>
      <c r="B29" s="64" t="s">
        <v>178</v>
      </c>
      <c r="C29" s="58"/>
      <c r="D29" s="58"/>
      <c r="E29" s="58"/>
      <c r="F29" s="63"/>
    </row>
    <row r="30" spans="1:6" ht="37.15" customHeight="1">
      <c r="A30" s="61"/>
      <c r="B30" s="60" t="s">
        <v>152</v>
      </c>
      <c r="C30" s="59">
        <v>915.4</v>
      </c>
      <c r="D30" s="58">
        <v>898.7</v>
      </c>
      <c r="E30" s="58">
        <v>912.8</v>
      </c>
    </row>
    <row r="32" spans="1:6">
      <c r="F32" s="56"/>
    </row>
    <row r="33" spans="6:6" ht="44.45" customHeight="1">
      <c r="F33" s="56"/>
    </row>
    <row r="34" spans="6:6">
      <c r="F34" s="56"/>
    </row>
    <row r="35" spans="6:6">
      <c r="F35" s="56"/>
    </row>
    <row r="36" spans="6:6">
      <c r="F36" s="56"/>
    </row>
    <row r="37" spans="6:6">
      <c r="F37" s="56"/>
    </row>
    <row r="38" spans="6:6">
      <c r="F38" s="56"/>
    </row>
    <row r="39" spans="6:6">
      <c r="F39" s="5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2022-12-14T08:58:15Z</cp:lastPrinted>
  <dcterms:created xsi:type="dcterms:W3CDTF">2006-09-16T00:00:00Z</dcterms:created>
  <dcterms:modified xsi:type="dcterms:W3CDTF">2022-12-14T08:58:31Z</dcterms:modified>
</cp:coreProperties>
</file>