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440" windowHeight="12585"/>
  </bookViews>
  <sheets>
    <sheet name="Доходы" sheetId="1" r:id="rId1"/>
  </sheets>
  <definedNames>
    <definedName name="_xlnm._FilterDatabase" localSheetId="0" hidden="1">Доходы!$A$9:$L$49</definedName>
    <definedName name="_xlnm.Print_Titles" localSheetId="0">Доходы!$8:$9</definedName>
    <definedName name="_xlnm.Print_Area" localSheetId="0">Доходы!$A$1:$G$49</definedName>
  </definedNames>
  <calcPr calcId="125725"/>
</workbook>
</file>

<file path=xl/calcChain.xml><?xml version="1.0" encoding="utf-8"?>
<calcChain xmlns="http://schemas.openxmlformats.org/spreadsheetml/2006/main">
  <c r="F47" i="1"/>
  <c r="F48"/>
  <c r="F49"/>
  <c r="F45"/>
  <c r="F46"/>
  <c r="F42"/>
  <c r="F43"/>
  <c r="F44"/>
  <c r="F39"/>
  <c r="F40"/>
  <c r="F41"/>
  <c r="F37"/>
  <c r="F38"/>
  <c r="F34"/>
  <c r="F35"/>
  <c r="F36"/>
  <c r="F33"/>
  <c r="F32"/>
  <c r="F31"/>
  <c r="F30"/>
  <c r="F27"/>
  <c r="F26"/>
  <c r="F25"/>
  <c r="F24"/>
  <c r="F23"/>
  <c r="F20"/>
  <c r="F21"/>
  <c r="F22"/>
  <c r="F17"/>
  <c r="F18"/>
  <c r="F19"/>
  <c r="F15"/>
  <c r="F14"/>
  <c r="D26"/>
  <c r="D27"/>
  <c r="D30"/>
  <c r="D20"/>
  <c r="D32"/>
  <c r="D33"/>
  <c r="D34"/>
  <c r="D42"/>
  <c r="D47"/>
  <c r="D48"/>
  <c r="D45"/>
  <c r="D43"/>
  <c r="D39"/>
  <c r="D40"/>
  <c r="D37"/>
  <c r="D35"/>
  <c r="D23"/>
  <c r="D21"/>
  <c r="D17"/>
  <c r="D18"/>
  <c r="D11"/>
  <c r="D10" s="1"/>
  <c r="D12"/>
  <c r="D13"/>
  <c r="D14"/>
  <c r="E28"/>
  <c r="G26"/>
  <c r="C14"/>
  <c r="C13" s="1"/>
  <c r="G35"/>
  <c r="E35"/>
  <c r="C35"/>
  <c r="E17"/>
  <c r="E13"/>
  <c r="F13" s="1"/>
  <c r="E23"/>
  <c r="C23"/>
  <c r="C18"/>
  <c r="C17" s="1"/>
  <c r="G49" l="1"/>
  <c r="G46"/>
  <c r="G44"/>
  <c r="G41"/>
  <c r="E37"/>
  <c r="E34" s="1"/>
  <c r="E48"/>
  <c r="E47" s="1"/>
  <c r="C48"/>
  <c r="C47" s="1"/>
  <c r="E45"/>
  <c r="C45"/>
  <c r="E43"/>
  <c r="E42" s="1"/>
  <c r="C43"/>
  <c r="C42" s="1"/>
  <c r="E40"/>
  <c r="E39" s="1"/>
  <c r="C40"/>
  <c r="C37"/>
  <c r="C34" s="1"/>
  <c r="G38"/>
  <c r="G40" l="1"/>
  <c r="C39"/>
  <c r="G45"/>
  <c r="G43"/>
  <c r="G48"/>
  <c r="E30"/>
  <c r="E27" s="1"/>
  <c r="G22"/>
  <c r="E21"/>
  <c r="C21"/>
  <c r="E18"/>
  <c r="G19"/>
  <c r="E12"/>
  <c r="F12" s="1"/>
  <c r="C12"/>
  <c r="G37"/>
  <c r="G31"/>
  <c r="C30"/>
  <c r="C27" s="1"/>
  <c r="G25"/>
  <c r="G15"/>
  <c r="G14"/>
  <c r="G47" l="1"/>
  <c r="G42"/>
  <c r="E33"/>
  <c r="E32" s="1"/>
  <c r="C20"/>
  <c r="C11" s="1"/>
  <c r="C26"/>
  <c r="E26"/>
  <c r="E20"/>
  <c r="E11" s="1"/>
  <c r="F11" s="1"/>
  <c r="G18"/>
  <c r="G24"/>
  <c r="G21"/>
  <c r="G23"/>
  <c r="G30"/>
  <c r="G13"/>
  <c r="E10" l="1"/>
  <c r="G20"/>
  <c r="G17"/>
  <c r="G34"/>
  <c r="G12"/>
  <c r="G10" l="1"/>
  <c r="F10"/>
  <c r="G11"/>
  <c r="G39"/>
  <c r="C33"/>
  <c r="G33" s="1"/>
  <c r="C32" l="1"/>
  <c r="C10" s="1"/>
  <c r="G32" l="1"/>
</calcChain>
</file>

<file path=xl/sharedStrings.xml><?xml version="1.0" encoding="utf-8"?>
<sst xmlns="http://schemas.openxmlformats.org/spreadsheetml/2006/main" count="94" uniqueCount="94">
  <si>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</si>
  <si>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</si>
  <si>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</si>
  <si>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</si>
  <si>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</si>
  <si>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</si>
  <si>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</si>
  <si>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</si>
  <si>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</si>
  <si>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</si>
  <si>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</si>
  <si>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</si>
  <si>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</si>
  <si>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</si>
  <si>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</si>
  <si>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</si>
  <si>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</si>
  <si>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</si>
  <si>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</si>
  <si>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</si>
  <si>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</si>
  <si>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</si>
  <si>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</si>
  <si>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</si>
  <si>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</si>
  <si>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</si>
  <si>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</si>
  <si>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</si>
  <si>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</si>
  <si>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</si>
  <si>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</si>
  <si>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</si>
  <si>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</si>
  <si>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</si>
  <si>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</si>
  <si>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</si>
  <si>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</si>
  <si>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</si>
  <si>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</si>
  <si>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</si>
  <si>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</si>
  <si>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</si>
  <si>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</si>
  <si>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</si>
  <si>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</si>
  <si>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</si>
  <si>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</si>
  <si>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</si>
  <si>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</si>
  <si>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</si>
  <si>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</si>
  <si>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</si>
  <si>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</si>
  <si>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</si>
  <si>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</si>
  <si>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</si>
  <si>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</si>
  <si>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</si>
  <si>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</si>
  <si>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</si>
  <si>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</si>
  <si>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</si>
  <si>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</si>
  <si>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</si>
  <si>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</si>
  <si>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</si>
  <si>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</si>
  <si>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</si>
  <si>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</si>
  <si>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</si>
  <si>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</si>
  <si>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</si>
  <si>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</si>
  <si>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</si>
  <si>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</si>
  <si>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 xml:space="preserve">  Прочие субсидии бюджетам сельских поселений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</si>
  <si>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Ромодановского муниципального района Республики Мордовия за 2023 год"</t>
  </si>
  <si>
    <t>ДОХОДЫ БЮЖЕТА АЛТАРСКОГО СЕЛЬСКОГО ПОСЕЛЕНИЯ РОМОДАНОВСКОГО МУНИЦИПАЛЬНОГО РАЙОНА РЕСПУБЛИКИ МОРДОВИЯ ЗА 2023 ГОД ПО КОДАМ КЛАССИФИКАЦИИ ДОХОДОВ БЮДЖЕТА</t>
  </si>
  <si>
    <t>1 01 02 30 01 3000 110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</si>
  <si>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</si>
  <si>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</si>
  <si>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</si>
  <si>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</si>
  <si>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1 11 05025 10 0000 120</t>
  </si>
  <si>
    <t xml:space="preserve">2 02 15001 00 0000 150 </t>
  </si>
  <si>
    <t>2 02 15001 10 0000 150</t>
  </si>
  <si>
    <t>Субвенции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</si>
  <si>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</si>
  <si>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</si>
  <si>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</si>
  <si>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План, утвержденный решением Совета депутатов о бюджете района на 2023 год</t>
  </si>
  <si>
    <t xml:space="preserve">План с изменениями в соответствии с уведоилениями МФ РМ </t>
  </si>
  <si>
    <t>Процент исполнения от утвержденного плана</t>
  </si>
  <si>
    <t>Процент исполнения от плана с учетом изменений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</si>
</sst>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name val="Arial Cyr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5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9" fontId="36" fillId="0" borderId="10" xfId="0" applyNumberFormat="1" applyFont="1" applyFill="1" applyBorder="1" applyAlignment="1">
      <alignment horizontal="center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justify" vertical="top" wrapText="1"/>
    </xf>
    <xf numFmtId="164" fontId="18" fillId="41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0" fontId="18" fillId="4" borderId="10" xfId="0" applyNumberFormat="1" applyFont="1" applyFill="1" applyBorder="1" applyAlignment="1">
      <alignment horizontal="justify" vertical="top" wrapText="1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Fill="1" applyBorder="1" applyAlignment="1">
      <alignment horizontal="center" vertical="top"/>
    </xf>
    <xf numFmtId="0" fontId="18" fillId="0" borderId="10" xfId="0" applyFont="1" applyFill="1" applyBorder="1" applyAlignment="1">
      <alignment horizontal="justify" vertical="top" wrapText="1"/>
    </xf>
    <xf numFmtId="164" fontId="18" fillId="0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horizontal="justify" vertical="top" wrapText="1"/>
    </xf>
    <xf numFmtId="0" fontId="38" fillId="0" borderId="10" xfId="0" applyFont="1" applyFill="1" applyBorder="1" applyAlignment="1">
      <alignment horizontal="center" vertical="top"/>
    </xf>
    <xf numFmtId="0" fontId="38" fillId="0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164" fontId="38" fillId="0" borderId="10" xfId="0" applyNumberFormat="1" applyFont="1" applyFill="1" applyBorder="1" applyAlignment="1">
      <alignment horizontal="right"/>
    </xf>
    <xf numFmtId="0" fontId="18" fillId="38" borderId="10" xfId="0" applyFont="1" applyFill="1" applyBorder="1" applyAlignment="1">
      <alignment horizontal="center" vertical="top"/>
    </xf>
    <xf numFmtId="0" fontId="18" fillId="38" borderId="10" xfId="0" applyNumberFormat="1" applyFont="1" applyFill="1" applyBorder="1" applyAlignment="1">
      <alignment horizontal="justify" vertical="top" wrapText="1"/>
    </xf>
    <xf numFmtId="164" fontId="18" fillId="38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justify" vertical="top" wrapText="1"/>
    </xf>
    <xf numFmtId="0" fontId="18" fillId="38" borderId="10" xfId="0" applyFont="1" applyFill="1" applyBorder="1" applyAlignment="1">
      <alignment horizontal="justify" vertical="top"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0" fontId="18" fillId="39" borderId="10" xfId="1" applyFont="1" applyFill="1" applyBorder="1" applyAlignment="1">
      <alignment horizontal="justify" vertical="top" wrapText="1"/>
    </xf>
    <xf numFmtId="164" fontId="18" fillId="39" borderId="10" xfId="1" applyNumberFormat="1" applyFont="1" applyFill="1" applyBorder="1" applyAlignment="1">
      <alignment horizontal="right"/>
    </xf>
    <xf numFmtId="0" fontId="18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8" fillId="41" borderId="10" xfId="1" applyNumberFormat="1" applyFont="1" applyFill="1" applyBorder="1" applyAlignment="1">
      <alignment horizontal="right"/>
    </xf>
    <xf numFmtId="3" fontId="18" fillId="41" borderId="10" xfId="1" applyNumberFormat="1" applyFont="1" applyFill="1" applyBorder="1" applyAlignment="1">
      <alignment horizontal="center" vertical="top"/>
    </xf>
    <xf numFmtId="0" fontId="18" fillId="0" borderId="10" xfId="1" applyFont="1" applyFill="1" applyBorder="1" applyAlignment="1">
      <alignment horizontal="center" vertical="top"/>
    </xf>
    <xf numFmtId="0" fontId="18" fillId="0" borderId="10" xfId="1" applyFont="1" applyFill="1" applyBorder="1" applyAlignment="1">
      <alignment horizontal="justify" vertical="top" wrapText="1"/>
    </xf>
    <xf numFmtId="164" fontId="18" fillId="0" borderId="10" xfId="1" applyNumberFormat="1" applyFont="1" applyFill="1" applyBorder="1" applyAlignment="1">
      <alignment horizontal="right"/>
    </xf>
    <xf numFmtId="49" fontId="40" fillId="38" borderId="18" xfId="157" applyNumberFormat="1" applyFont="1" applyFill="1" applyBorder="1" applyProtection="1">
      <alignment horizontal="center"/>
    </xf>
    <xf numFmtId="0" fontId="40" fillId="38" borderId="41" xfId="144" applyNumberFormat="1" applyFont="1" applyFill="1" applyBorder="1" applyAlignment="1" applyProtection="1">
      <alignment wrapText="1"/>
    </xf>
    <xf numFmtId="164" fontId="18" fillId="38" borderId="10" xfId="1" applyNumberFormat="1" applyFont="1" applyFill="1" applyBorder="1" applyAlignment="1">
      <alignment horizontal="right"/>
    </xf>
    <xf numFmtId="49" fontId="40" fillId="0" borderId="25" xfId="157" applyNumberFormat="1" applyFont="1" applyBorder="1" applyProtection="1">
      <alignment horizontal="center"/>
    </xf>
    <xf numFmtId="0" fontId="40" fillId="0" borderId="11" xfId="144" applyNumberFormat="1" applyFont="1" applyAlignment="1" applyProtection="1">
      <alignment wrapText="1"/>
    </xf>
    <xf numFmtId="49" fontId="40" fillId="41" borderId="25" xfId="157" applyNumberFormat="1" applyFont="1" applyFill="1" applyBorder="1" applyProtection="1">
      <alignment horizontal="center"/>
    </xf>
    <xf numFmtId="0" fontId="40" fillId="41" borderId="11" xfId="144" applyNumberFormat="1" applyFont="1" applyFill="1" applyAlignment="1" applyProtection="1">
      <alignment wrapText="1"/>
    </xf>
    <xf numFmtId="49" fontId="40" fillId="38" borderId="25" xfId="157" applyNumberFormat="1" applyFont="1" applyFill="1" applyBorder="1" applyProtection="1">
      <alignment horizontal="center"/>
    </xf>
    <xf numFmtId="0" fontId="40" fillId="38" borderId="11" xfId="144" applyNumberFormat="1" applyFont="1" applyFill="1" applyAlignment="1" applyProtection="1">
      <alignment wrapText="1"/>
    </xf>
    <xf numFmtId="4" fontId="41" fillId="0" borderId="10" xfId="0" applyNumberFormat="1" applyFont="1" applyFill="1" applyBorder="1" applyAlignment="1">
      <alignment horizontal="center" vertical="center"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L49"/>
  <sheetViews>
    <sheetView tabSelected="1" view="pageBreakPreview" zoomScale="90" zoomScaleNormal="10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11" sqref="F11"/>
    </sheetView>
  </sheetViews>
  <sheetFormatPr defaultColWidth="9.140625" defaultRowHeight="12.75"/>
  <cols>
    <col min="1" max="1" width="21.140625" style="13" customWidth="1"/>
    <col min="2" max="2" width="39.7109375" style="3" customWidth="1"/>
    <col min="3" max="3" width="13.7109375" style="3" customWidth="1"/>
    <col min="4" max="4" width="12.28515625" style="3" customWidth="1"/>
    <col min="5" max="5" width="10.140625" style="3" customWidth="1"/>
    <col min="6" max="6" width="11.140625" style="3" customWidth="1"/>
    <col min="7" max="7" width="14.140625" style="12" customWidth="1"/>
    <col min="8" max="12" width="9.140625" style="2"/>
    <col min="13" max="16384" width="9.140625" style="3"/>
  </cols>
  <sheetData>
    <row r="1" spans="1:12" ht="15">
      <c r="A1" s="14"/>
      <c r="B1" s="1"/>
      <c r="C1" s="73" t="s">
        <v>43</v>
      </c>
      <c r="D1" s="73"/>
      <c r="E1" s="73"/>
      <c r="F1" s="73"/>
      <c r="G1" s="73"/>
    </row>
    <row r="2" spans="1:12" ht="14.25" customHeight="1">
      <c r="A2" s="14"/>
      <c r="B2" s="1"/>
      <c r="C2" s="74" t="s">
        <v>76</v>
      </c>
      <c r="D2" s="74"/>
      <c r="E2" s="74"/>
      <c r="F2" s="74"/>
      <c r="G2" s="74"/>
    </row>
    <row r="3" spans="1:12" ht="27" hidden="1" customHeight="1">
      <c r="A3" s="14"/>
      <c r="B3" s="1"/>
      <c r="C3" s="74"/>
      <c r="D3" s="74"/>
      <c r="E3" s="74"/>
      <c r="F3" s="74"/>
      <c r="G3" s="74"/>
    </row>
    <row r="4" spans="1:12" ht="60.75" customHeight="1">
      <c r="A4" s="14"/>
      <c r="B4" s="1"/>
      <c r="C4" s="74"/>
      <c r="D4" s="74"/>
      <c r="E4" s="74"/>
      <c r="F4" s="74"/>
      <c r="G4" s="74"/>
    </row>
    <row r="5" spans="1:12" ht="0.75" customHeight="1">
      <c r="A5" s="14"/>
      <c r="B5" s="15"/>
      <c r="C5" s="73"/>
      <c r="D5" s="73"/>
      <c r="E5" s="73"/>
      <c r="F5" s="73"/>
      <c r="G5" s="73"/>
    </row>
    <row r="6" spans="1:12" ht="64.5" customHeight="1">
      <c r="A6" s="72" t="s">
        <v>77</v>
      </c>
      <c r="B6" s="72"/>
      <c r="C6" s="72"/>
      <c r="D6" s="72"/>
      <c r="E6" s="72"/>
      <c r="F6" s="72"/>
      <c r="G6" s="72"/>
    </row>
    <row r="7" spans="1:12" ht="15.75" customHeight="1">
      <c r="A7" s="16"/>
      <c r="B7" s="17"/>
      <c r="C7" s="18"/>
      <c r="D7" s="18"/>
      <c r="E7" s="14"/>
      <c r="F7" s="14"/>
      <c r="G7" s="19" t="s">
        <v>0</v>
      </c>
    </row>
    <row r="8" spans="1:12" ht="96" customHeight="1">
      <c r="A8" s="20" t="s">
        <v>1</v>
      </c>
      <c r="B8" s="20" t="s">
        <v>2</v>
      </c>
      <c r="C8" s="71" t="s">
        <v>90</v>
      </c>
      <c r="D8" s="71" t="s">
        <v>91</v>
      </c>
      <c r="E8" s="71" t="s">
        <v>3</v>
      </c>
      <c r="F8" s="71" t="s">
        <v>92</v>
      </c>
      <c r="G8" s="71" t="s">
        <v>93</v>
      </c>
    </row>
    <row r="9" spans="1:12" ht="15">
      <c r="A9" s="21">
        <v>1</v>
      </c>
      <c r="B9" s="21">
        <v>2</v>
      </c>
      <c r="C9" s="21" t="s">
        <v>4</v>
      </c>
      <c r="D9" s="21"/>
      <c r="E9" s="21" t="s">
        <v>5</v>
      </c>
      <c r="F9" s="21"/>
      <c r="G9" s="21" t="s">
        <v>6</v>
      </c>
    </row>
    <row r="10" spans="1:12" s="5" customFormat="1" ht="17.25" customHeight="1">
      <c r="A10" s="22" t="s">
        <v>7</v>
      </c>
      <c r="B10" s="23" t="s">
        <v>8</v>
      </c>
      <c r="C10" s="24">
        <f>C11+C32+C26</f>
        <v>2101.7000000000003</v>
      </c>
      <c r="D10" s="24">
        <f>D11+D26+D32</f>
        <v>2101.7000000000003</v>
      </c>
      <c r="E10" s="24">
        <f>E11+E32+E26</f>
        <v>1983.7</v>
      </c>
      <c r="F10" s="24">
        <f t="shared" ref="F10:F15" si="0">E10/C10*100</f>
        <v>94.385497454441634</v>
      </c>
      <c r="G10" s="24">
        <f>E10/D10*100</f>
        <v>94.385497454441634</v>
      </c>
      <c r="H10" s="4"/>
      <c r="I10" s="4"/>
      <c r="J10" s="4"/>
      <c r="K10" s="4"/>
      <c r="L10" s="4"/>
    </row>
    <row r="11" spans="1:12" s="5" customFormat="1" ht="26.25" customHeight="1">
      <c r="A11" s="22" t="s">
        <v>9</v>
      </c>
      <c r="B11" s="23" t="s">
        <v>10</v>
      </c>
      <c r="C11" s="24">
        <f>C12+C17+C20</f>
        <v>526.79999999999995</v>
      </c>
      <c r="D11" s="24">
        <f>D12+D17+D20</f>
        <v>526.79999999999995</v>
      </c>
      <c r="E11" s="24">
        <f>E12+E17+E20</f>
        <v>386.3</v>
      </c>
      <c r="F11" s="24">
        <f t="shared" si="0"/>
        <v>73.329536826119977</v>
      </c>
      <c r="G11" s="24">
        <f t="shared" ref="G11:G12" si="1">IF(C11=0,"-",IF(C11&lt;0,"-",IF(E11&lt;0,"-",IF(E11/C11&gt;2,"в "&amp;ROUND(E11/C11,1)&amp;" раза",E11/C11*100))))</f>
        <v>73.329536826119977</v>
      </c>
      <c r="H11" s="4"/>
      <c r="I11" s="4"/>
      <c r="J11" s="4"/>
      <c r="K11" s="4"/>
      <c r="L11" s="4"/>
    </row>
    <row r="12" spans="1:12" s="5" customFormat="1" ht="17.25" customHeight="1">
      <c r="A12" s="22" t="s">
        <v>11</v>
      </c>
      <c r="B12" s="23" t="s">
        <v>12</v>
      </c>
      <c r="C12" s="24">
        <f>C13</f>
        <v>22.5</v>
      </c>
      <c r="D12" s="24">
        <f>D13</f>
        <v>22.5</v>
      </c>
      <c r="E12" s="24">
        <f>E13</f>
        <v>26.2</v>
      </c>
      <c r="F12" s="24">
        <f t="shared" si="0"/>
        <v>116.44444444444444</v>
      </c>
      <c r="G12" s="24">
        <f t="shared" si="1"/>
        <v>116.44444444444444</v>
      </c>
      <c r="H12" s="4"/>
      <c r="I12" s="4"/>
      <c r="J12" s="4"/>
      <c r="K12" s="4"/>
      <c r="L12" s="4"/>
    </row>
    <row r="13" spans="1:12" s="5" customFormat="1" ht="16.5" customHeight="1">
      <c r="A13" s="25" t="s">
        <v>13</v>
      </c>
      <c r="B13" s="26" t="s">
        <v>14</v>
      </c>
      <c r="C13" s="27">
        <f>C14</f>
        <v>22.5</v>
      </c>
      <c r="D13" s="27">
        <f>D14</f>
        <v>22.5</v>
      </c>
      <c r="E13" s="27">
        <f>E14+E15</f>
        <v>26.2</v>
      </c>
      <c r="F13" s="27">
        <f t="shared" si="0"/>
        <v>116.44444444444444</v>
      </c>
      <c r="G13" s="27">
        <f t="shared" ref="G13:G25" si="2">IF(C13=0,"-",IF(C13&lt;0,"-",IF(E13&lt;0,"-",IF(E13/C13&gt;2,"в "&amp;ROUND(E13/C13,1)&amp;" раза",E13/C13*100))))</f>
        <v>116.44444444444444</v>
      </c>
      <c r="H13" s="4"/>
      <c r="I13" s="4"/>
      <c r="J13" s="4"/>
      <c r="K13" s="4"/>
      <c r="L13" s="4"/>
    </row>
    <row r="14" spans="1:12" s="5" customFormat="1" ht="120.75" customHeight="1">
      <c r="A14" s="28" t="s">
        <v>70</v>
      </c>
      <c r="B14" s="29" t="s">
        <v>88</v>
      </c>
      <c r="C14" s="30">
        <f>C15</f>
        <v>22.5</v>
      </c>
      <c r="D14" s="30">
        <f>D15</f>
        <v>22.5</v>
      </c>
      <c r="E14" s="30">
        <v>24.2</v>
      </c>
      <c r="F14" s="30">
        <f t="shared" si="0"/>
        <v>107.55555555555556</v>
      </c>
      <c r="G14" s="30">
        <f t="shared" si="2"/>
        <v>107.55555555555556</v>
      </c>
      <c r="H14" s="4"/>
      <c r="I14" s="4"/>
      <c r="J14" s="4"/>
      <c r="K14" s="4"/>
      <c r="L14" s="4"/>
    </row>
    <row r="15" spans="1:12" s="5" customFormat="1" ht="91.5" customHeight="1">
      <c r="A15" s="31" t="s">
        <v>71</v>
      </c>
      <c r="B15" s="32" t="s">
        <v>89</v>
      </c>
      <c r="C15" s="33">
        <v>22.5</v>
      </c>
      <c r="D15" s="33">
        <v>22.5</v>
      </c>
      <c r="E15" s="33">
        <v>2</v>
      </c>
      <c r="F15" s="33">
        <f t="shared" si="0"/>
        <v>8.8888888888888893</v>
      </c>
      <c r="G15" s="33">
        <f t="shared" si="2"/>
        <v>8.8888888888888893</v>
      </c>
      <c r="H15" s="4"/>
      <c r="I15" s="4"/>
      <c r="J15" s="4"/>
      <c r="K15" s="4"/>
      <c r="L15" s="4"/>
    </row>
    <row r="16" spans="1:12" s="5" customFormat="1" ht="90.75" customHeight="1">
      <c r="A16" s="31" t="s">
        <v>78</v>
      </c>
      <c r="B16" s="32" t="s">
        <v>79</v>
      </c>
      <c r="C16" s="33"/>
      <c r="D16" s="33"/>
      <c r="E16" s="33">
        <v>-0.1</v>
      </c>
      <c r="F16" s="33"/>
      <c r="G16" s="33"/>
      <c r="H16" s="4"/>
      <c r="I16" s="4"/>
      <c r="J16" s="4"/>
      <c r="K16" s="4"/>
      <c r="L16" s="4"/>
    </row>
    <row r="17" spans="1:12" s="5" customFormat="1">
      <c r="A17" s="34" t="s">
        <v>15</v>
      </c>
      <c r="B17" s="35" t="s">
        <v>16</v>
      </c>
      <c r="C17" s="36">
        <f>C18</f>
        <v>5</v>
      </c>
      <c r="D17" s="36">
        <f>D18</f>
        <v>5</v>
      </c>
      <c r="E17" s="36">
        <f>E19</f>
        <v>1.8</v>
      </c>
      <c r="F17" s="36">
        <f>F18</f>
        <v>36</v>
      </c>
      <c r="G17" s="36">
        <f t="shared" si="2"/>
        <v>36</v>
      </c>
      <c r="H17" s="4"/>
      <c r="I17" s="4"/>
      <c r="J17" s="4"/>
      <c r="K17" s="4"/>
      <c r="L17" s="4"/>
    </row>
    <row r="18" spans="1:12" s="5" customFormat="1">
      <c r="A18" s="25" t="s">
        <v>17</v>
      </c>
      <c r="B18" s="26" t="s">
        <v>18</v>
      </c>
      <c r="C18" s="27">
        <f>C19</f>
        <v>5</v>
      </c>
      <c r="D18" s="27">
        <f>D19</f>
        <v>5</v>
      </c>
      <c r="E18" s="27">
        <f>E19</f>
        <v>1.8</v>
      </c>
      <c r="F18" s="27">
        <f>F19</f>
        <v>36</v>
      </c>
      <c r="G18" s="27">
        <f t="shared" si="2"/>
        <v>36</v>
      </c>
      <c r="H18" s="4"/>
      <c r="I18" s="4"/>
      <c r="J18" s="4"/>
      <c r="K18" s="4"/>
      <c r="L18" s="4"/>
    </row>
    <row r="19" spans="1:12" s="5" customFormat="1" ht="52.5" customHeight="1">
      <c r="A19" s="31" t="s">
        <v>57</v>
      </c>
      <c r="B19" s="32" t="s">
        <v>58</v>
      </c>
      <c r="C19" s="33">
        <v>5</v>
      </c>
      <c r="D19" s="33">
        <v>5</v>
      </c>
      <c r="E19" s="33">
        <v>1.8</v>
      </c>
      <c r="F19" s="33">
        <f>E19/C19*100</f>
        <v>36</v>
      </c>
      <c r="G19" s="33">
        <f t="shared" si="2"/>
        <v>36</v>
      </c>
      <c r="H19" s="4"/>
      <c r="I19" s="4"/>
      <c r="J19" s="4"/>
      <c r="K19" s="4"/>
      <c r="L19" s="4"/>
    </row>
    <row r="20" spans="1:12" s="5" customFormat="1">
      <c r="A20" s="34" t="s">
        <v>44</v>
      </c>
      <c r="B20" s="35" t="s">
        <v>45</v>
      </c>
      <c r="C20" s="36">
        <f>C21+C23</f>
        <v>499.29999999999995</v>
      </c>
      <c r="D20" s="36">
        <f>D21+D23</f>
        <v>499.29999999999995</v>
      </c>
      <c r="E20" s="36">
        <f>E21+E23</f>
        <v>358.3</v>
      </c>
      <c r="F20" s="36">
        <f>E20/C20*100</f>
        <v>71.760464650510727</v>
      </c>
      <c r="G20" s="36">
        <f t="shared" si="2"/>
        <v>71.760464650510727</v>
      </c>
      <c r="H20" s="4"/>
      <c r="I20" s="4"/>
      <c r="J20" s="4"/>
      <c r="K20" s="4"/>
      <c r="L20" s="4"/>
    </row>
    <row r="21" spans="1:12" s="5" customFormat="1" ht="30.75" customHeight="1">
      <c r="A21" s="37" t="s">
        <v>46</v>
      </c>
      <c r="B21" s="38" t="s">
        <v>47</v>
      </c>
      <c r="C21" s="27">
        <f>C22</f>
        <v>150.1</v>
      </c>
      <c r="D21" s="27">
        <f>D22</f>
        <v>150.1</v>
      </c>
      <c r="E21" s="27">
        <f>E22</f>
        <v>151</v>
      </c>
      <c r="F21" s="27">
        <f>F22</f>
        <v>100.59960026648902</v>
      </c>
      <c r="G21" s="27">
        <f t="shared" si="2"/>
        <v>100.59960026648902</v>
      </c>
      <c r="H21" s="4"/>
      <c r="I21" s="4"/>
      <c r="J21" s="4"/>
      <c r="K21" s="4"/>
      <c r="L21" s="4"/>
    </row>
    <row r="22" spans="1:12" s="5" customFormat="1" ht="91.5" customHeight="1">
      <c r="A22" s="39" t="s">
        <v>72</v>
      </c>
      <c r="B22" s="40" t="s">
        <v>48</v>
      </c>
      <c r="C22" s="33">
        <v>150.1</v>
      </c>
      <c r="D22" s="33">
        <v>150.1</v>
      </c>
      <c r="E22" s="33">
        <v>151</v>
      </c>
      <c r="F22" s="33">
        <f t="shared" ref="F22:F27" si="3">E22/C22*100</f>
        <v>100.59960026648902</v>
      </c>
      <c r="G22" s="33">
        <f t="shared" si="2"/>
        <v>100.59960026648902</v>
      </c>
      <c r="H22" s="4"/>
      <c r="I22" s="4"/>
      <c r="J22" s="4"/>
      <c r="K22" s="4"/>
      <c r="L22" s="4"/>
    </row>
    <row r="23" spans="1:12" s="5" customFormat="1" ht="31.5" customHeight="1">
      <c r="A23" s="41" t="s">
        <v>49</v>
      </c>
      <c r="B23" s="42" t="s">
        <v>50</v>
      </c>
      <c r="C23" s="27">
        <f>C24+C25</f>
        <v>349.2</v>
      </c>
      <c r="D23" s="27">
        <f>D24+D25</f>
        <v>349.2</v>
      </c>
      <c r="E23" s="27">
        <f>E24+E25</f>
        <v>207.3</v>
      </c>
      <c r="F23" s="27">
        <f t="shared" si="3"/>
        <v>59.364261168384878</v>
      </c>
      <c r="G23" s="27">
        <f t="shared" si="2"/>
        <v>59.364261168384878</v>
      </c>
      <c r="H23" s="4"/>
      <c r="I23" s="4"/>
      <c r="J23" s="4"/>
      <c r="K23" s="4"/>
      <c r="L23" s="4"/>
    </row>
    <row r="24" spans="1:12" s="5" customFormat="1" ht="75.75" customHeight="1">
      <c r="A24" s="39" t="s">
        <v>53</v>
      </c>
      <c r="B24" s="40" t="s">
        <v>51</v>
      </c>
      <c r="C24" s="33">
        <v>40</v>
      </c>
      <c r="D24" s="33">
        <v>40</v>
      </c>
      <c r="E24" s="33">
        <v>41.9</v>
      </c>
      <c r="F24" s="33">
        <f t="shared" si="3"/>
        <v>104.74999999999999</v>
      </c>
      <c r="G24" s="43">
        <f t="shared" si="2"/>
        <v>104.74999999999999</v>
      </c>
      <c r="H24" s="4"/>
      <c r="I24" s="4"/>
      <c r="J24" s="4"/>
      <c r="K24" s="4"/>
      <c r="L24" s="4"/>
    </row>
    <row r="25" spans="1:12" s="5" customFormat="1" ht="77.25" customHeight="1">
      <c r="A25" s="39" t="s">
        <v>52</v>
      </c>
      <c r="B25" s="40" t="s">
        <v>54</v>
      </c>
      <c r="C25" s="33">
        <v>309.2</v>
      </c>
      <c r="D25" s="33">
        <v>309.2</v>
      </c>
      <c r="E25" s="33">
        <v>165.4</v>
      </c>
      <c r="F25" s="33">
        <f t="shared" si="3"/>
        <v>53.492884864165589</v>
      </c>
      <c r="G25" s="33">
        <f t="shared" si="2"/>
        <v>53.492884864165589</v>
      </c>
      <c r="H25" s="4"/>
      <c r="I25" s="4"/>
      <c r="J25" s="4"/>
      <c r="K25" s="4"/>
      <c r="L25" s="4"/>
    </row>
    <row r="26" spans="1:12" s="5" customFormat="1" ht="54" customHeight="1">
      <c r="A26" s="34" t="s">
        <v>19</v>
      </c>
      <c r="B26" s="35" t="s">
        <v>20</v>
      </c>
      <c r="C26" s="36">
        <f t="shared" ref="C26:E30" si="4">C27</f>
        <v>7.6</v>
      </c>
      <c r="D26" s="36">
        <f>D27</f>
        <v>7.6</v>
      </c>
      <c r="E26" s="36">
        <f t="shared" si="4"/>
        <v>30.1</v>
      </c>
      <c r="F26" s="36">
        <f t="shared" si="3"/>
        <v>396.0526315789474</v>
      </c>
      <c r="G26" s="36">
        <f>G27</f>
        <v>396.1</v>
      </c>
      <c r="H26" s="4"/>
      <c r="I26" s="4"/>
      <c r="J26" s="4"/>
      <c r="K26" s="4"/>
      <c r="L26" s="4"/>
    </row>
    <row r="27" spans="1:12" s="5" customFormat="1" ht="88.5" customHeight="1">
      <c r="A27" s="25" t="s">
        <v>21</v>
      </c>
      <c r="B27" s="26" t="s">
        <v>22</v>
      </c>
      <c r="C27" s="27">
        <f>C28+C30</f>
        <v>7.6</v>
      </c>
      <c r="D27" s="27">
        <f>D30</f>
        <v>7.6</v>
      </c>
      <c r="E27" s="27">
        <f>E28+E30</f>
        <v>30.1</v>
      </c>
      <c r="F27" s="27">
        <f t="shared" si="3"/>
        <v>396.0526315789474</v>
      </c>
      <c r="G27" s="27">
        <v>396.1</v>
      </c>
      <c r="H27" s="4"/>
      <c r="I27" s="4"/>
      <c r="J27" s="4"/>
      <c r="K27" s="4"/>
      <c r="L27" s="4"/>
    </row>
    <row r="28" spans="1:12" s="5" customFormat="1" ht="88.5" customHeight="1">
      <c r="A28" s="44" t="s">
        <v>80</v>
      </c>
      <c r="B28" s="45" t="s">
        <v>81</v>
      </c>
      <c r="C28" s="46"/>
      <c r="D28" s="46"/>
      <c r="E28" s="46">
        <f>E29</f>
        <v>22.5</v>
      </c>
      <c r="F28" s="46"/>
      <c r="G28" s="46"/>
      <c r="H28" s="4"/>
      <c r="I28" s="4"/>
      <c r="J28" s="4"/>
      <c r="K28" s="4"/>
      <c r="L28" s="4"/>
    </row>
    <row r="29" spans="1:12" s="5" customFormat="1" ht="88.5" customHeight="1">
      <c r="A29" s="28" t="s">
        <v>83</v>
      </c>
      <c r="B29" s="47" t="s">
        <v>82</v>
      </c>
      <c r="C29" s="30"/>
      <c r="D29" s="30"/>
      <c r="E29" s="30">
        <v>22.5</v>
      </c>
      <c r="F29" s="30"/>
      <c r="G29" s="30"/>
      <c r="H29" s="4"/>
      <c r="I29" s="4"/>
      <c r="J29" s="4"/>
      <c r="K29" s="4"/>
      <c r="L29" s="4"/>
    </row>
    <row r="30" spans="1:12" s="5" customFormat="1" ht="90" customHeight="1">
      <c r="A30" s="44" t="s">
        <v>23</v>
      </c>
      <c r="B30" s="48" t="s">
        <v>24</v>
      </c>
      <c r="C30" s="46">
        <f t="shared" si="4"/>
        <v>7.6</v>
      </c>
      <c r="D30" s="46">
        <f>D31</f>
        <v>7.6</v>
      </c>
      <c r="E30" s="46">
        <f t="shared" si="4"/>
        <v>7.6</v>
      </c>
      <c r="F30" s="46">
        <f>E30/C30*100</f>
        <v>100</v>
      </c>
      <c r="G30" s="46">
        <f t="shared" ref="G30:G31" si="5">IF(C30=0,"-",IF(C30&lt;0,"-",IF(E30&lt;0,"-",IF(E30/C30&gt;2,"в "&amp;ROUND(E30/C30,1)&amp;" раза",E30/C30*100))))</f>
        <v>100</v>
      </c>
      <c r="H30" s="4"/>
      <c r="I30" s="4"/>
      <c r="J30" s="4"/>
      <c r="K30" s="4"/>
      <c r="L30" s="4"/>
    </row>
    <row r="31" spans="1:12" s="5" customFormat="1" ht="78.75" customHeight="1">
      <c r="A31" s="31" t="s">
        <v>55</v>
      </c>
      <c r="B31" s="32" t="s">
        <v>56</v>
      </c>
      <c r="C31" s="33">
        <v>7.6</v>
      </c>
      <c r="D31" s="33">
        <v>7.6</v>
      </c>
      <c r="E31" s="33">
        <v>7.6</v>
      </c>
      <c r="F31" s="33">
        <f>E31/C31*100</f>
        <v>100</v>
      </c>
      <c r="G31" s="33">
        <f t="shared" si="5"/>
        <v>100</v>
      </c>
      <c r="H31" s="4"/>
      <c r="I31" s="4"/>
      <c r="J31" s="4"/>
      <c r="K31" s="4"/>
      <c r="L31" s="4"/>
    </row>
    <row r="32" spans="1:12" s="7" customFormat="1">
      <c r="A32" s="49" t="s">
        <v>25</v>
      </c>
      <c r="B32" s="50" t="s">
        <v>26</v>
      </c>
      <c r="C32" s="51">
        <f>C33</f>
        <v>1567.3000000000002</v>
      </c>
      <c r="D32" s="51">
        <f>D33</f>
        <v>1567.3000000000002</v>
      </c>
      <c r="E32" s="51">
        <f>E33</f>
        <v>1567.3000000000002</v>
      </c>
      <c r="F32" s="51">
        <f>E32/C32*100</f>
        <v>100</v>
      </c>
      <c r="G32" s="51">
        <f t="shared" ref="G32:G39" si="6">IF(C32=0,"-",IF(C32&lt;0,"-",IF(E32&lt;0,"-",IF(E32/C32&gt;2,"в "&amp;ROUND(E32/C32,1)&amp;" раза",E32/C32*100))))</f>
        <v>100</v>
      </c>
      <c r="H32" s="6"/>
      <c r="I32" s="6"/>
      <c r="J32" s="6"/>
      <c r="K32" s="6"/>
      <c r="L32" s="6"/>
    </row>
    <row r="33" spans="1:12" s="7" customFormat="1" ht="39" customHeight="1">
      <c r="A33" s="52" t="s">
        <v>27</v>
      </c>
      <c r="B33" s="53" t="s">
        <v>28</v>
      </c>
      <c r="C33" s="54">
        <f>C34+C39+C42+C47</f>
        <v>1567.3000000000002</v>
      </c>
      <c r="D33" s="54">
        <f>D34+D39+D42+D47</f>
        <v>1567.3000000000002</v>
      </c>
      <c r="E33" s="54">
        <f>E34+E39+E42+E47</f>
        <v>1567.3000000000002</v>
      </c>
      <c r="F33" s="54">
        <f>E33/C33*100</f>
        <v>100</v>
      </c>
      <c r="G33" s="54">
        <f t="shared" si="6"/>
        <v>100</v>
      </c>
      <c r="H33" s="6"/>
      <c r="I33" s="6"/>
      <c r="J33" s="6"/>
      <c r="K33" s="6"/>
      <c r="L33" s="6"/>
    </row>
    <row r="34" spans="1:12" s="7" customFormat="1" ht="25.5">
      <c r="A34" s="55" t="s">
        <v>29</v>
      </c>
      <c r="B34" s="56" t="s">
        <v>30</v>
      </c>
      <c r="C34" s="57">
        <f>C37+C35</f>
        <v>800.90000000000009</v>
      </c>
      <c r="D34" s="57">
        <f>D35+D37</f>
        <v>800.90000000000009</v>
      </c>
      <c r="E34" s="57">
        <f>E37+E35</f>
        <v>800.90000000000009</v>
      </c>
      <c r="F34" s="57">
        <f>F35</f>
        <v>100</v>
      </c>
      <c r="G34" s="57">
        <f t="shared" si="6"/>
        <v>100</v>
      </c>
      <c r="H34" s="6"/>
      <c r="I34" s="6"/>
      <c r="J34" s="6"/>
      <c r="K34" s="6"/>
      <c r="L34" s="6"/>
    </row>
    <row r="35" spans="1:12" s="7" customFormat="1" ht="25.5">
      <c r="A35" s="58" t="s">
        <v>84</v>
      </c>
      <c r="B35" s="56" t="s">
        <v>73</v>
      </c>
      <c r="C35" s="57">
        <f>C36</f>
        <v>542.6</v>
      </c>
      <c r="D35" s="57">
        <f>D36</f>
        <v>542.6</v>
      </c>
      <c r="E35" s="57">
        <f>E36</f>
        <v>542.6</v>
      </c>
      <c r="F35" s="57">
        <f>F36</f>
        <v>100</v>
      </c>
      <c r="G35" s="57">
        <f>G36</f>
        <v>100</v>
      </c>
      <c r="H35" s="6"/>
      <c r="I35" s="6"/>
      <c r="J35" s="6"/>
      <c r="K35" s="6"/>
      <c r="L35" s="6"/>
    </row>
    <row r="36" spans="1:12" s="7" customFormat="1" ht="38.25">
      <c r="A36" s="59" t="s">
        <v>85</v>
      </c>
      <c r="B36" s="60" t="s">
        <v>74</v>
      </c>
      <c r="C36" s="61">
        <v>542.6</v>
      </c>
      <c r="D36" s="61">
        <v>542.6</v>
      </c>
      <c r="E36" s="61">
        <v>542.6</v>
      </c>
      <c r="F36" s="61">
        <f>E36/C36*100</f>
        <v>100</v>
      </c>
      <c r="G36" s="61">
        <v>100</v>
      </c>
      <c r="H36" s="6"/>
      <c r="I36" s="6"/>
      <c r="J36" s="6"/>
      <c r="K36" s="6"/>
      <c r="L36" s="6"/>
    </row>
    <row r="37" spans="1:12" s="9" customFormat="1" ht="30.75" customHeight="1">
      <c r="A37" s="62" t="s">
        <v>37</v>
      </c>
      <c r="B37" s="63" t="s">
        <v>31</v>
      </c>
      <c r="C37" s="64">
        <f>C38</f>
        <v>258.3</v>
      </c>
      <c r="D37" s="64">
        <f>D38</f>
        <v>258.3</v>
      </c>
      <c r="E37" s="64">
        <f>E38</f>
        <v>258.3</v>
      </c>
      <c r="F37" s="64">
        <f>F38</f>
        <v>100</v>
      </c>
      <c r="G37" s="64">
        <f t="shared" si="6"/>
        <v>100</v>
      </c>
      <c r="H37" s="8"/>
      <c r="I37" s="8"/>
      <c r="J37" s="8"/>
      <c r="K37" s="8"/>
      <c r="L37" s="8"/>
    </row>
    <row r="38" spans="1:12" ht="38.25">
      <c r="A38" s="65" t="s">
        <v>59</v>
      </c>
      <c r="B38" s="66" t="s">
        <v>60</v>
      </c>
      <c r="C38" s="61">
        <v>258.3</v>
      </c>
      <c r="D38" s="61">
        <v>258.3</v>
      </c>
      <c r="E38" s="61">
        <v>258.3</v>
      </c>
      <c r="F38" s="61">
        <f>E38/C38*100</f>
        <v>100</v>
      </c>
      <c r="G38" s="61">
        <f t="shared" si="6"/>
        <v>100</v>
      </c>
    </row>
    <row r="39" spans="1:12" ht="38.25">
      <c r="A39" s="67" t="s">
        <v>38</v>
      </c>
      <c r="B39" s="68" t="s">
        <v>32</v>
      </c>
      <c r="C39" s="57">
        <f t="shared" ref="C39:F40" si="7">C40</f>
        <v>211.4</v>
      </c>
      <c r="D39" s="57">
        <f t="shared" si="7"/>
        <v>211.4</v>
      </c>
      <c r="E39" s="57">
        <f t="shared" si="7"/>
        <v>211.4</v>
      </c>
      <c r="F39" s="57">
        <f t="shared" si="7"/>
        <v>100</v>
      </c>
      <c r="G39" s="57">
        <f t="shared" si="6"/>
        <v>100</v>
      </c>
    </row>
    <row r="40" spans="1:12">
      <c r="A40" s="69" t="s">
        <v>39</v>
      </c>
      <c r="B40" s="70" t="s">
        <v>33</v>
      </c>
      <c r="C40" s="64">
        <f t="shared" si="7"/>
        <v>211.4</v>
      </c>
      <c r="D40" s="64">
        <f t="shared" si="7"/>
        <v>211.4</v>
      </c>
      <c r="E40" s="64">
        <f t="shared" si="7"/>
        <v>211.4</v>
      </c>
      <c r="F40" s="64">
        <f t="shared" si="7"/>
        <v>100</v>
      </c>
      <c r="G40" s="64">
        <f t="shared" ref="G40" si="8">IF(C40=0,"-",IF(C40&lt;0,"-",IF(E40&lt;0,"-",IF(E40/C40&gt;2,"в "&amp;ROUND(E40/C40,1)&amp;" раза",E40/C40*100))))</f>
        <v>100</v>
      </c>
    </row>
    <row r="41" spans="1:12" ht="25.5">
      <c r="A41" s="65" t="s">
        <v>61</v>
      </c>
      <c r="B41" s="66" t="s">
        <v>75</v>
      </c>
      <c r="C41" s="61">
        <v>211.4</v>
      </c>
      <c r="D41" s="61">
        <v>211.4</v>
      </c>
      <c r="E41" s="61">
        <v>211.4</v>
      </c>
      <c r="F41" s="61">
        <f>E41/C41*100</f>
        <v>100</v>
      </c>
      <c r="G41" s="33">
        <f t="shared" ref="G41:G43" si="9">IF(C41=0,"-",IF(C41&lt;0,"-",IF(E41&lt;0,"-",IF(E41/C41&gt;2,"в "&amp;ROUND(E41/C41,1)&amp;" раза",E41/C41*100))))</f>
        <v>100</v>
      </c>
    </row>
    <row r="42" spans="1:12" ht="25.5">
      <c r="A42" s="67" t="s">
        <v>40</v>
      </c>
      <c r="B42" s="68" t="s">
        <v>34</v>
      </c>
      <c r="C42" s="57">
        <f>C43+C45</f>
        <v>109.89999999999999</v>
      </c>
      <c r="D42" s="57">
        <f>D43+D46</f>
        <v>109.89999999999999</v>
      </c>
      <c r="E42" s="57">
        <f>E43+E45</f>
        <v>109.89999999999999</v>
      </c>
      <c r="F42" s="57">
        <f>F43</f>
        <v>100</v>
      </c>
      <c r="G42" s="27">
        <f t="shared" si="9"/>
        <v>100</v>
      </c>
    </row>
    <row r="43" spans="1:12" ht="39" customHeight="1">
      <c r="A43" s="69" t="s">
        <v>41</v>
      </c>
      <c r="B43" s="70" t="s">
        <v>35</v>
      </c>
      <c r="C43" s="64">
        <f>C44</f>
        <v>0.6</v>
      </c>
      <c r="D43" s="64">
        <f>D44</f>
        <v>0.6</v>
      </c>
      <c r="E43" s="64">
        <f>E44</f>
        <v>0.6</v>
      </c>
      <c r="F43" s="64">
        <f>F44</f>
        <v>100</v>
      </c>
      <c r="G43" s="64">
        <f t="shared" si="9"/>
        <v>100</v>
      </c>
    </row>
    <row r="44" spans="1:12" ht="29.25" customHeight="1">
      <c r="A44" s="65" t="s">
        <v>62</v>
      </c>
      <c r="B44" s="66" t="s">
        <v>65</v>
      </c>
      <c r="C44" s="61">
        <v>0.6</v>
      </c>
      <c r="D44" s="61">
        <v>0.6</v>
      </c>
      <c r="E44" s="61">
        <v>0.6</v>
      </c>
      <c r="F44" s="61">
        <f>E44/C44*100</f>
        <v>100</v>
      </c>
      <c r="G44" s="33">
        <f t="shared" ref="G44:G45" si="10">IF(C44=0,"-",IF(C44&lt;0,"-",IF(E44&lt;0,"-",IF(E44/C44&gt;2,"в "&amp;ROUND(E44/C44,1)&amp;" раза",E44/C44*100))))</f>
        <v>100</v>
      </c>
    </row>
    <row r="45" spans="1:12" ht="60.75" customHeight="1">
      <c r="A45" s="69" t="s">
        <v>64</v>
      </c>
      <c r="B45" s="70" t="s">
        <v>86</v>
      </c>
      <c r="C45" s="64">
        <f>C46</f>
        <v>109.3</v>
      </c>
      <c r="D45" s="64">
        <f>D46</f>
        <v>109.3</v>
      </c>
      <c r="E45" s="64">
        <f>E46</f>
        <v>109.3</v>
      </c>
      <c r="F45" s="64">
        <f>F46</f>
        <v>100</v>
      </c>
      <c r="G45" s="64">
        <f t="shared" si="10"/>
        <v>100</v>
      </c>
    </row>
    <row r="46" spans="1:12" s="11" customFormat="1" ht="77.25" customHeight="1">
      <c r="A46" s="65" t="s">
        <v>63</v>
      </c>
      <c r="B46" s="66" t="s">
        <v>87</v>
      </c>
      <c r="C46" s="61">
        <v>109.3</v>
      </c>
      <c r="D46" s="61">
        <v>109.3</v>
      </c>
      <c r="E46" s="61">
        <v>109.3</v>
      </c>
      <c r="F46" s="61">
        <f>E46/C46*100</f>
        <v>100</v>
      </c>
      <c r="G46" s="33">
        <f t="shared" ref="G46" si="11">IF(C46=0,"-",IF(C46&lt;0,"-",IF(E46&lt;0,"-",IF(E46/C46&gt;2,"в "&amp;ROUND(E46/C46,1)&amp;" раза",E46/C46*100))))</f>
        <v>100</v>
      </c>
      <c r="H46" s="10"/>
      <c r="I46" s="10"/>
      <c r="J46" s="10"/>
      <c r="K46" s="10"/>
      <c r="L46" s="10"/>
    </row>
    <row r="47" spans="1:12">
      <c r="A47" s="67" t="s">
        <v>42</v>
      </c>
      <c r="B47" s="68" t="s">
        <v>36</v>
      </c>
      <c r="C47" s="57">
        <f t="shared" ref="C47:F48" si="12">C48</f>
        <v>445.1</v>
      </c>
      <c r="D47" s="57">
        <f t="shared" si="12"/>
        <v>445.1</v>
      </c>
      <c r="E47" s="57">
        <f t="shared" si="12"/>
        <v>445.1</v>
      </c>
      <c r="F47" s="57">
        <f t="shared" si="12"/>
        <v>100</v>
      </c>
      <c r="G47" s="27">
        <f t="shared" ref="G47" si="13">IF(C47=0,"-",IF(C47&lt;0,"-",IF(E47&lt;0,"-",IF(E47/C47&gt;2,"в "&amp;ROUND(E47/C47,1)&amp;" раза",E47/C47*100))))</f>
        <v>100</v>
      </c>
    </row>
    <row r="48" spans="1:12" ht="63.75">
      <c r="A48" s="69" t="s">
        <v>68</v>
      </c>
      <c r="B48" s="70" t="s">
        <v>69</v>
      </c>
      <c r="C48" s="64">
        <f t="shared" si="12"/>
        <v>445.1</v>
      </c>
      <c r="D48" s="64">
        <f t="shared" si="12"/>
        <v>445.1</v>
      </c>
      <c r="E48" s="64">
        <f t="shared" si="12"/>
        <v>445.1</v>
      </c>
      <c r="F48" s="64">
        <f t="shared" si="12"/>
        <v>100</v>
      </c>
      <c r="G48" s="64">
        <f t="shared" ref="G48" si="14">IF(C48=0,"-",IF(C48&lt;0,"-",IF(E48&lt;0,"-",IF(E48/C48&gt;2,"в "&amp;ROUND(E48/C48,1)&amp;" раза",E48/C48*100))))</f>
        <v>100</v>
      </c>
    </row>
    <row r="49" spans="1:7" ht="76.5">
      <c r="A49" s="65" t="s">
        <v>66</v>
      </c>
      <c r="B49" s="66" t="s">
        <v>67</v>
      </c>
      <c r="C49" s="61">
        <v>445.1</v>
      </c>
      <c r="D49" s="61">
        <v>445.1</v>
      </c>
      <c r="E49" s="61">
        <v>445.1</v>
      </c>
      <c r="F49" s="61">
        <f>E49/C49*100</f>
        <v>100</v>
      </c>
      <c r="G49" s="33">
        <f t="shared" ref="G49" si="15">IF(C49=0,"-",IF(C49&lt;0,"-",IF(E49&lt;0,"-",IF(E49/C49&gt;2,"в "&amp;ROUND(E49/C49,1)&amp;" раза",E49/C49*100))))</f>
        <v>100</v>
      </c>
    </row>
  </sheetData>
  <autoFilter ref="A9:L49">
    <filterColumn colId="3"/>
    <filterColumn colId="5"/>
  </autoFilter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2024-01-25T08:54:49Z</cp:lastPrinted>
  <dcterms:created xsi:type="dcterms:W3CDTF">2021-04-13T11:54:42Z</dcterms:created>
  <dcterms:modified xsi:type="dcterms:W3CDTF">2024-02-05T07:07:04Z</dcterms:modified>
</cp:coreProperties>
</file>