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Решение об исполнении 2024год\"/>
    </mc:Choice>
  </mc:AlternateContent>
  <xr:revisionPtr revIDLastSave="0" documentId="13_ncr:1_{DD305E2F-9BC3-4B93-942B-2C0FDD90508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Доходы!$A$10:$L$43</definedName>
    <definedName name="_xlnm.Print_Titles" localSheetId="0">Доходы!$9:$10</definedName>
    <definedName name="_xlnm.Print_Area" localSheetId="0">Доходы!$A$1:$G$43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F21" i="1"/>
  <c r="E21" i="1"/>
  <c r="D21" i="1"/>
  <c r="C21" i="1"/>
  <c r="G23" i="1"/>
  <c r="F23" i="1"/>
  <c r="E23" i="1"/>
  <c r="D23" i="1"/>
  <c r="C23" i="1"/>
  <c r="E32" i="1"/>
  <c r="D32" i="1"/>
  <c r="C32" i="1"/>
  <c r="D28" i="1"/>
  <c r="D27" i="1" s="1"/>
  <c r="D26" i="1" s="1"/>
  <c r="D25" i="1" s="1"/>
  <c r="F28" i="1"/>
  <c r="G28" i="1"/>
  <c r="F22" i="1"/>
  <c r="D24" i="1"/>
  <c r="F24" i="1" s="1"/>
  <c r="G24" i="1" s="1"/>
  <c r="F19" i="1"/>
  <c r="D19" i="1"/>
  <c r="F15" i="1"/>
  <c r="F35" i="1"/>
  <c r="F38" i="1"/>
  <c r="F40" i="1"/>
  <c r="F43" i="1"/>
  <c r="D43" i="1"/>
  <c r="D42" i="1" s="1"/>
  <c r="D41" i="1" s="1"/>
  <c r="D40" i="1"/>
  <c r="D39" i="1" s="1"/>
  <c r="D38" i="1"/>
  <c r="D37" i="1" s="1"/>
  <c r="D35" i="1"/>
  <c r="D34" i="1" s="1"/>
  <c r="D22" i="1"/>
  <c r="D15" i="1"/>
  <c r="D14" i="1" s="1"/>
  <c r="D13" i="1" s="1"/>
  <c r="E14" i="1"/>
  <c r="C14" i="1"/>
  <c r="E42" i="1"/>
  <c r="E41" i="1" s="1"/>
  <c r="C42" i="1"/>
  <c r="C41" i="1" s="1"/>
  <c r="E20" i="1"/>
  <c r="C20" i="1"/>
  <c r="G43" i="1" l="1"/>
  <c r="G42" i="1" s="1"/>
  <c r="G41" i="1" s="1"/>
  <c r="D20" i="1"/>
  <c r="G22" i="1"/>
  <c r="G15" i="1"/>
  <c r="F14" i="1"/>
  <c r="F42" i="1"/>
  <c r="D36" i="1"/>
  <c r="F20" i="1"/>
  <c r="G40" i="1"/>
  <c r="G38" i="1"/>
  <c r="E34" i="1"/>
  <c r="E39" i="1"/>
  <c r="C39" i="1"/>
  <c r="E37" i="1"/>
  <c r="C37" i="1"/>
  <c r="C34" i="1"/>
  <c r="C31" i="1" s="1"/>
  <c r="G35" i="1"/>
  <c r="D31" i="1" l="1"/>
  <c r="F41" i="1"/>
  <c r="E36" i="1"/>
  <c r="F39" i="1"/>
  <c r="C36" i="1"/>
  <c r="C30" i="1" s="1"/>
  <c r="F37" i="1"/>
  <c r="F33" i="1"/>
  <c r="F32" i="1" s="1"/>
  <c r="F34" i="1"/>
  <c r="G39" i="1"/>
  <c r="G37" i="1"/>
  <c r="E27" i="1"/>
  <c r="E26" i="1" s="1"/>
  <c r="G19" i="1"/>
  <c r="E18" i="1"/>
  <c r="C18" i="1"/>
  <c r="E13" i="1"/>
  <c r="C13" i="1"/>
  <c r="G34" i="1"/>
  <c r="C27" i="1"/>
  <c r="G16" i="1"/>
  <c r="E31" i="1" l="1"/>
  <c r="D30" i="1"/>
  <c r="D29" i="1" s="1"/>
  <c r="F36" i="1"/>
  <c r="F18" i="1"/>
  <c r="D18" i="1"/>
  <c r="D17" i="1" s="1"/>
  <c r="C26" i="1"/>
  <c r="F26" i="1" s="1"/>
  <c r="F27" i="1"/>
  <c r="F13" i="1"/>
  <c r="G36" i="1"/>
  <c r="C17" i="1"/>
  <c r="C12" i="1" s="1"/>
  <c r="C25" i="1"/>
  <c r="E25" i="1"/>
  <c r="E17" i="1"/>
  <c r="E12" i="1" s="1"/>
  <c r="G18" i="1"/>
  <c r="G20" i="1"/>
  <c r="G27" i="1"/>
  <c r="G14" i="1"/>
  <c r="F31" i="1" l="1"/>
  <c r="G31" i="1" s="1"/>
  <c r="E30" i="1"/>
  <c r="E29" i="1" s="1"/>
  <c r="E11" i="1" s="1"/>
  <c r="D12" i="1"/>
  <c r="D11" i="1" s="1"/>
  <c r="F25" i="1"/>
  <c r="F17" i="1"/>
  <c r="G17" i="1"/>
  <c r="G33" i="1"/>
  <c r="G32" i="1" s="1"/>
  <c r="G26" i="1"/>
  <c r="G13" i="1"/>
  <c r="F12" i="1" l="1"/>
  <c r="G25" i="1"/>
  <c r="G12" i="1" l="1"/>
  <c r="G30" i="1" l="1"/>
  <c r="F30" i="1"/>
  <c r="C29" i="1"/>
  <c r="C11" i="1" s="1"/>
  <c r="F11" i="1" l="1"/>
  <c r="F29" i="1"/>
  <c r="G29" i="1"/>
  <c r="G11" i="1" l="1"/>
</calcChain>
</file>

<file path=xl/sharedStrings.xml><?xml version="1.0" encoding="utf-8"?>
<sst xmlns="http://schemas.openxmlformats.org/spreadsheetml/2006/main" count="82" uniqueCount="82">
  <si>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</si>
  <si>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</si>
  <si>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</si>
  <si>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</si>
  <si>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</si>
  <si>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</si>
  <si>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</si>
  <si>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</si>
  <si>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</si>
  <si>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</si>
  <si>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</si>
  <si>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</si>
  <si>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</si>
  <si>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</si>
  <si>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</si>
  <si>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</si>
  <si>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</si>
  <si>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</si>
  <si>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</si>
  <si>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</si>
  <si>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</si>
  <si>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</si>
  <si>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</si>
  <si>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</si>
  <si>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</si>
  <si>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</si>
  <si>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</si>
  <si>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</si>
  <si>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</si>
  <si>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</si>
  <si>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</si>
  <si>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</si>
  <si>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</si>
  <si>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</si>
  <si>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</si>
  <si>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</si>
  <si>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</si>
  <si>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</si>
  <si>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</si>
  <si>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>1 06 06043  10 1000 110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</si>
  <si>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</si>
  <si>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</si>
  <si>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</si>
  <si>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</si>
  <si>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</si>
  <si>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</si>
  <si>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</si>
  <si>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</si>
  <si>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</si>
  <si>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</si>
  <si>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</si>
  <si>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</si>
  <si>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</si>
  <si>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</si>
  <si>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</si>
  <si>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План с изменениями в соответстви с уведомлениями МФ РМ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</si>
  <si>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</si>
  <si>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</si>
  <si>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</si>
  <si>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</si>
  <si>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Ромодановского муниципального района Республики Мордовия за 2024 год"</t>
  </si>
  <si>
    <t>ДОХОДЫ БЮЖЕТА ТРОФИМОВЩИНСКОГО СЕЛЬСКОГО ПОСЕЛЕНИЯ РОМОДАНОВСКОГО МУНИЦИПАЛЬНОГО РАЙОНА РЕСПУБЛИКИ МОРДОВИЯ ЗА 2024 ГОД ПО КОДАМ КЛАССИФИКАЦИИ ДОХОДОВ БЮДЖЕТА</t>
  </si>
  <si>
    <t>2 02  15001 00 0000 150</t>
  </si>
  <si>
    <t>2 02  15001 10 0000 150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</si>
  <si>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</si>
  <si>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</si>
  <si>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План, утвержденый решением Совета депутатьв о бюджете Трофимовщинского сельского поселения на 2024 год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</si>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</sst>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0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49" fontId="36" fillId="0" borderId="10" xfId="0" applyNumberFormat="1" applyFont="1" applyBorder="1" applyAlignment="1">
      <alignment horizontal="center"/>
    </xf>
    <xf numFmtId="0" fontId="18" fillId="0" borderId="58" xfId="0" applyFont="1" applyBorder="1"/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Border="1" applyAlignment="1">
      <alignment horizontal="center" vertical="top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164" fontId="18" fillId="38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164" fontId="18" fillId="41" borderId="10" xfId="1" applyNumberFormat="1" applyFont="1" applyFill="1" applyBorder="1" applyAlignment="1">
      <alignment horizontal="right"/>
    </xf>
    <xf numFmtId="49" fontId="40" fillId="38" borderId="18" xfId="157" applyFont="1" applyFill="1" applyBorder="1">
      <alignment horizontal="center"/>
    </xf>
    <xf numFmtId="164" fontId="18" fillId="38" borderId="10" xfId="1" applyNumberFormat="1" applyFont="1" applyFill="1" applyBorder="1" applyAlignment="1">
      <alignment horizontal="right"/>
    </xf>
    <xf numFmtId="49" fontId="40" fillId="41" borderId="25" xfId="157" applyFont="1" applyFill="1" applyBorder="1">
      <alignment horizontal="center"/>
    </xf>
    <xf numFmtId="0" fontId="40" fillId="41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41" fillId="0" borderId="10" xfId="0" applyFont="1" applyBorder="1" applyAlignment="1">
      <alignment horizontal="center" vertical="center"/>
    </xf>
    <xf numFmtId="4" fontId="41" fillId="0" borderId="10" xfId="0" applyNumberFormat="1" applyFont="1" applyBorder="1" applyAlignment="1">
      <alignment horizontal="center" vertical="center" wrapText="1"/>
    </xf>
    <xf numFmtId="0" fontId="37" fillId="41" borderId="10" xfId="1" applyFont="1" applyFill="1" applyBorder="1" applyAlignment="1">
      <alignment horizontal="center" vertical="top"/>
    </xf>
    <xf numFmtId="0" fontId="18" fillId="38" borderId="10" xfId="1" applyFont="1" applyFill="1" applyBorder="1" applyAlignment="1">
      <alignment horizontal="center" vertical="top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0" fontId="18" fillId="38" borderId="10" xfId="1" applyFont="1" applyFill="1" applyBorder="1" applyAlignment="1">
      <alignment horizontal="left" vertical="top" wrapText="1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0" fontId="38" fillId="38" borderId="10" xfId="0" applyFont="1" applyFill="1" applyBorder="1" applyAlignment="1">
      <alignment horizontal="justify" vertical="top" wrapText="1"/>
    </xf>
    <xf numFmtId="164" fontId="38" fillId="38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left" vertical="top" wrapText="1"/>
    </xf>
    <xf numFmtId="0" fontId="18" fillId="41" borderId="10" xfId="0" applyFont="1" applyFill="1" applyBorder="1" applyAlignment="1">
      <alignment horizontal="left" vertical="top" wrapText="1"/>
    </xf>
    <xf numFmtId="0" fontId="18" fillId="38" borderId="10" xfId="0" applyFont="1" applyFill="1" applyBorder="1" applyAlignment="1">
      <alignment horizontal="left" vertical="top" wrapText="1"/>
    </xf>
    <xf numFmtId="0" fontId="18" fillId="39" borderId="10" xfId="1" applyFont="1" applyFill="1" applyBorder="1" applyAlignment="1">
      <alignment horizontal="left" vertical="top" wrapText="1"/>
    </xf>
    <xf numFmtId="0" fontId="37" fillId="41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0" borderId="11" xfId="144" applyFont="1" applyAlignment="1">
      <alignment horizontal="left" wrapText="1"/>
    </xf>
    <xf numFmtId="0" fontId="40" fillId="38" borderId="11" xfId="144" applyFont="1" applyFill="1" applyAlignment="1">
      <alignment horizontal="left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36" fillId="0" borderId="0" xfId="0" applyNumberFormat="1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4"/>
  <sheetViews>
    <sheetView tabSelected="1" view="pageBreakPreview" zoomScale="90" zoomScaleNormal="100" zoomScaleSheetLayoutView="90" workbookViewId="0">
      <pane xSplit="2" ySplit="11" topLeftCell="C28" activePane="bottomRight" state="frozen"/>
      <selection pane="topRight" activeCell="C1" sqref="C1"/>
      <selection pane="bottomLeft" activeCell="A11" sqref="A11"/>
      <selection pane="bottomRight" activeCell="B30" sqref="B30"/>
    </sheetView>
  </sheetViews>
  <sheetFormatPr defaultColWidth="9.140625" defaultRowHeight="12.75" x14ac:dyDescent="0.2"/>
  <cols>
    <col min="1" max="1" width="22.140625" style="12" customWidth="1"/>
    <col min="2" max="2" width="42.42578125" style="3" customWidth="1"/>
    <col min="3" max="3" width="11.7109375" style="3" customWidth="1"/>
    <col min="4" max="4" width="12.85546875" style="3" customWidth="1"/>
    <col min="5" max="5" width="10.5703125" style="3" customWidth="1"/>
    <col min="6" max="6" width="11.85546875" style="3" customWidth="1"/>
    <col min="7" max="7" width="13.7109375" style="11" customWidth="1"/>
    <col min="8" max="12" width="9.140625" style="2"/>
    <col min="13" max="16384" width="9.140625" style="3"/>
  </cols>
  <sheetData>
    <row r="1" spans="1:12" ht="15" customHeight="1" x14ac:dyDescent="0.25">
      <c r="A1" s="13"/>
      <c r="B1" s="1"/>
      <c r="C1" s="77" t="s">
        <v>32</v>
      </c>
      <c r="D1" s="77"/>
      <c r="E1" s="77"/>
      <c r="F1" s="77"/>
      <c r="G1" s="77"/>
    </row>
    <row r="2" spans="1:12" ht="15" customHeight="1" x14ac:dyDescent="0.25">
      <c r="A2" s="13"/>
      <c r="B2" s="1"/>
      <c r="C2" s="78" t="s">
        <v>60</v>
      </c>
      <c r="D2" s="78"/>
      <c r="E2" s="78"/>
      <c r="F2" s="78"/>
      <c r="G2" s="78"/>
    </row>
    <row r="3" spans="1:12" ht="6" customHeight="1" x14ac:dyDescent="0.25">
      <c r="A3" s="13"/>
      <c r="B3" s="1"/>
      <c r="C3" s="78"/>
      <c r="D3" s="78"/>
      <c r="E3" s="78"/>
      <c r="F3" s="78"/>
      <c r="G3" s="78"/>
    </row>
    <row r="4" spans="1:12" ht="60.75" customHeight="1" x14ac:dyDescent="0.25">
      <c r="A4" s="13"/>
      <c r="B4" s="1"/>
      <c r="C4" s="78"/>
      <c r="D4" s="78"/>
      <c r="E4" s="78"/>
      <c r="F4" s="78"/>
      <c r="G4" s="78"/>
    </row>
    <row r="5" spans="1:12" ht="32.25" customHeight="1" x14ac:dyDescent="0.25">
      <c r="A5" s="13"/>
      <c r="B5" s="14"/>
      <c r="C5" s="77"/>
      <c r="D5" s="77"/>
      <c r="E5" s="77"/>
      <c r="F5" s="77"/>
      <c r="G5" s="77"/>
    </row>
    <row r="6" spans="1:12" ht="51" customHeight="1" x14ac:dyDescent="0.25">
      <c r="A6" s="79" t="s">
        <v>61</v>
      </c>
      <c r="B6" s="79"/>
      <c r="C6" s="79"/>
      <c r="D6" s="79"/>
      <c r="E6" s="79"/>
      <c r="F6" s="79"/>
      <c r="G6" s="79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5.75" customHeight="1" x14ac:dyDescent="0.25">
      <c r="A8" s="15"/>
      <c r="B8" s="16"/>
      <c r="C8" s="17"/>
      <c r="D8" s="17"/>
      <c r="E8" s="13"/>
      <c r="F8" s="13"/>
      <c r="G8" s="18"/>
    </row>
    <row r="9" spans="1:12" ht="132.75" customHeight="1" x14ac:dyDescent="0.2">
      <c r="A9" s="53" t="s">
        <v>1</v>
      </c>
      <c r="B9" s="53" t="s">
        <v>2</v>
      </c>
      <c r="C9" s="54" t="s">
        <v>66</v>
      </c>
      <c r="D9" s="54" t="s">
        <v>55</v>
      </c>
      <c r="E9" s="54" t="s">
        <v>3</v>
      </c>
      <c r="F9" s="54" t="s">
        <v>51</v>
      </c>
      <c r="G9" s="54" t="s">
        <v>52</v>
      </c>
    </row>
    <row r="10" spans="1:12" ht="15" x14ac:dyDescent="0.25">
      <c r="A10" s="19">
        <v>1</v>
      </c>
      <c r="B10" s="19">
        <v>2</v>
      </c>
      <c r="C10" s="19" t="s">
        <v>4</v>
      </c>
      <c r="D10" s="19" t="s">
        <v>5</v>
      </c>
      <c r="E10" s="19" t="s">
        <v>6</v>
      </c>
      <c r="F10" s="19" t="s">
        <v>53</v>
      </c>
      <c r="G10" s="19" t="s">
        <v>54</v>
      </c>
    </row>
    <row r="11" spans="1:12" s="4" customFormat="1" x14ac:dyDescent="0.2">
      <c r="A11" s="21" t="s">
        <v>7</v>
      </c>
      <c r="B11" s="22" t="s">
        <v>8</v>
      </c>
      <c r="C11" s="23">
        <f>C12+C29+C25</f>
        <v>2232.6</v>
      </c>
      <c r="D11" s="23">
        <f>D12+D25+D29</f>
        <v>2232.6000000000004</v>
      </c>
      <c r="E11" s="23">
        <f>E12+E29+E25</f>
        <v>2158.7000000000003</v>
      </c>
      <c r="F11" s="23">
        <f>E11/C11*100</f>
        <v>96.689957896622786</v>
      </c>
      <c r="G11" s="23">
        <f t="shared" ref="G11:G13" si="0">IF(C11=0,"-",IF(C11&lt;0,"-",IF(E11&lt;0,"-",IF(E11/C11&gt;2,"в "&amp;ROUND(E11/C11,1)&amp;" раза",E11/C11*100))))</f>
        <v>96.689957896622786</v>
      </c>
      <c r="H11" s="2"/>
      <c r="I11" s="2"/>
      <c r="J11" s="2"/>
      <c r="K11" s="2"/>
      <c r="L11" s="2"/>
    </row>
    <row r="12" spans="1:12" s="4" customFormat="1" x14ac:dyDescent="0.2">
      <c r="A12" s="21" t="s">
        <v>9</v>
      </c>
      <c r="B12" s="22" t="s">
        <v>10</v>
      </c>
      <c r="C12" s="23">
        <f>C13+C17</f>
        <v>826</v>
      </c>
      <c r="D12" s="23">
        <f>D13+D17</f>
        <v>826</v>
      </c>
      <c r="E12" s="23">
        <f>E13+E17</f>
        <v>710</v>
      </c>
      <c r="F12" s="23">
        <f>E12/C12*100</f>
        <v>85.956416464891035</v>
      </c>
      <c r="G12" s="23">
        <f t="shared" si="0"/>
        <v>85.956416464891035</v>
      </c>
      <c r="H12" s="2"/>
      <c r="I12" s="2"/>
      <c r="J12" s="2"/>
      <c r="K12" s="2"/>
      <c r="L12" s="2"/>
    </row>
    <row r="13" spans="1:12" s="4" customFormat="1" x14ac:dyDescent="0.2">
      <c r="A13" s="21" t="s">
        <v>11</v>
      </c>
      <c r="B13" s="22" t="s">
        <v>12</v>
      </c>
      <c r="C13" s="23">
        <f>C14</f>
        <v>22.8</v>
      </c>
      <c r="D13" s="23">
        <f>D14</f>
        <v>22.8</v>
      </c>
      <c r="E13" s="23">
        <f>E14</f>
        <v>21.7</v>
      </c>
      <c r="F13" s="23">
        <f>E13/C13*100</f>
        <v>95.175438596491219</v>
      </c>
      <c r="G13" s="23">
        <f t="shared" si="0"/>
        <v>95.175438596491219</v>
      </c>
      <c r="H13" s="2"/>
      <c r="I13" s="2"/>
      <c r="J13" s="2"/>
      <c r="K13" s="2"/>
      <c r="L13" s="2"/>
    </row>
    <row r="14" spans="1:12" s="4" customFormat="1" x14ac:dyDescent="0.2">
      <c r="A14" s="24" t="s">
        <v>13</v>
      </c>
      <c r="B14" s="25" t="s">
        <v>14</v>
      </c>
      <c r="C14" s="26">
        <f>C15</f>
        <v>22.8</v>
      </c>
      <c r="D14" s="26">
        <f>D15</f>
        <v>22.8</v>
      </c>
      <c r="E14" s="26">
        <f>E16+E15</f>
        <v>21.7</v>
      </c>
      <c r="F14" s="26">
        <f>E14/C14*100</f>
        <v>95.175438596491219</v>
      </c>
      <c r="G14" s="26">
        <f t="shared" ref="G14:G20" si="1">IF(C14=0,"-",IF(C14&lt;0,"-",IF(E14&lt;0,"-",IF(E14/C14&gt;2,"в "&amp;ROUND(E14/C14,1)&amp;" раза",E14/C14*100))))</f>
        <v>95.175438596491219</v>
      </c>
      <c r="H14" s="2"/>
      <c r="I14" s="2"/>
      <c r="J14" s="2"/>
      <c r="K14" s="2"/>
      <c r="L14" s="2"/>
    </row>
    <row r="15" spans="1:12" s="4" customFormat="1" ht="117" customHeight="1" x14ac:dyDescent="0.2">
      <c r="A15" s="27" t="s">
        <v>73</v>
      </c>
      <c r="B15" s="62" t="s">
        <v>74</v>
      </c>
      <c r="C15" s="28">
        <v>22.8</v>
      </c>
      <c r="D15" s="28">
        <f>C15</f>
        <v>22.8</v>
      </c>
      <c r="E15" s="28">
        <v>18.5</v>
      </c>
      <c r="F15" s="28">
        <f>E15/C15*100</f>
        <v>81.140350877192986</v>
      </c>
      <c r="G15" s="28">
        <f>E15/D15*100</f>
        <v>81.140350877192986</v>
      </c>
      <c r="H15" s="2"/>
      <c r="I15" s="2"/>
      <c r="J15" s="2"/>
      <c r="K15" s="2"/>
      <c r="L15" s="2"/>
    </row>
    <row r="16" spans="1:12" s="4" customFormat="1" ht="83.25" customHeight="1" x14ac:dyDescent="0.2">
      <c r="A16" s="29" t="s">
        <v>75</v>
      </c>
      <c r="B16" s="63" t="s">
        <v>76</v>
      </c>
      <c r="C16" s="30"/>
      <c r="D16" s="30"/>
      <c r="E16" s="30">
        <v>3.2</v>
      </c>
      <c r="F16" s="30"/>
      <c r="G16" s="30" t="str">
        <f t="shared" si="1"/>
        <v>-</v>
      </c>
      <c r="H16" s="2"/>
      <c r="I16" s="2"/>
      <c r="J16" s="2"/>
      <c r="K16" s="2"/>
      <c r="L16" s="2"/>
    </row>
    <row r="17" spans="1:12" s="4" customFormat="1" x14ac:dyDescent="0.2">
      <c r="A17" s="21" t="s">
        <v>33</v>
      </c>
      <c r="B17" s="22" t="s">
        <v>34</v>
      </c>
      <c r="C17" s="23">
        <f>C18+C20</f>
        <v>803.2</v>
      </c>
      <c r="D17" s="23">
        <f>D18+D20</f>
        <v>803.2</v>
      </c>
      <c r="E17" s="23">
        <f>E18+E20</f>
        <v>688.3</v>
      </c>
      <c r="F17" s="23">
        <f t="shared" ref="F17:F20" si="2">E17/C17*100</f>
        <v>85.694721115537845</v>
      </c>
      <c r="G17" s="23">
        <f t="shared" si="1"/>
        <v>85.694721115537845</v>
      </c>
      <c r="H17" s="2"/>
      <c r="I17" s="2"/>
      <c r="J17" s="2"/>
      <c r="K17" s="2"/>
      <c r="L17" s="2"/>
    </row>
    <row r="18" spans="1:12" s="4" customFormat="1" ht="15.75" customHeight="1" x14ac:dyDescent="0.2">
      <c r="A18" s="33" t="s">
        <v>35</v>
      </c>
      <c r="B18" s="34" t="s">
        <v>36</v>
      </c>
      <c r="C18" s="26">
        <f>C19</f>
        <v>76.7</v>
      </c>
      <c r="D18" s="26">
        <f>C18</f>
        <v>76.7</v>
      </c>
      <c r="E18" s="26">
        <f>E19</f>
        <v>67.3</v>
      </c>
      <c r="F18" s="26">
        <f t="shared" si="2"/>
        <v>87.744458930899611</v>
      </c>
      <c r="G18" s="26">
        <f t="shared" si="1"/>
        <v>87.744458930899611</v>
      </c>
      <c r="H18" s="2"/>
      <c r="I18" s="2"/>
      <c r="J18" s="2"/>
      <c r="K18" s="2"/>
      <c r="L18" s="2"/>
    </row>
    <row r="19" spans="1:12" s="4" customFormat="1" ht="81" customHeight="1" x14ac:dyDescent="0.2">
      <c r="A19" s="35" t="s">
        <v>77</v>
      </c>
      <c r="B19" s="64" t="s">
        <v>79</v>
      </c>
      <c r="C19" s="30">
        <v>76.7</v>
      </c>
      <c r="D19" s="30">
        <f>C19</f>
        <v>76.7</v>
      </c>
      <c r="E19" s="30">
        <v>67.3</v>
      </c>
      <c r="F19" s="30">
        <f>E19/C19*100</f>
        <v>87.744458930899611</v>
      </c>
      <c r="G19" s="30">
        <f t="shared" si="1"/>
        <v>87.744458930899611</v>
      </c>
      <c r="H19" s="2"/>
      <c r="I19" s="2"/>
      <c r="J19" s="2"/>
      <c r="K19" s="2"/>
      <c r="L19" s="2"/>
    </row>
    <row r="20" spans="1:12" s="4" customFormat="1" ht="16.5" customHeight="1" x14ac:dyDescent="0.2">
      <c r="A20" s="36" t="s">
        <v>37</v>
      </c>
      <c r="B20" s="37" t="s">
        <v>38</v>
      </c>
      <c r="C20" s="26">
        <f>C22+C24</f>
        <v>726.5</v>
      </c>
      <c r="D20" s="26">
        <f>D22+D24</f>
        <v>726.5</v>
      </c>
      <c r="E20" s="26">
        <f>E22+E24</f>
        <v>621</v>
      </c>
      <c r="F20" s="26">
        <f t="shared" si="2"/>
        <v>85.478320715760489</v>
      </c>
      <c r="G20" s="26">
        <f t="shared" si="1"/>
        <v>85.478320715760489</v>
      </c>
      <c r="H20" s="2"/>
      <c r="I20" s="2"/>
      <c r="J20" s="2"/>
      <c r="K20" s="2"/>
      <c r="L20" s="2"/>
    </row>
    <row r="21" spans="1:12" s="4" customFormat="1" ht="16.5" customHeight="1" x14ac:dyDescent="0.2">
      <c r="A21" s="65" t="s">
        <v>67</v>
      </c>
      <c r="B21" s="66" t="s">
        <v>68</v>
      </c>
      <c r="C21" s="40">
        <f>C22</f>
        <v>696.5</v>
      </c>
      <c r="D21" s="40">
        <f>D22</f>
        <v>696.5</v>
      </c>
      <c r="E21" s="40">
        <f>E22</f>
        <v>236.7</v>
      </c>
      <c r="F21" s="40">
        <f>F22</f>
        <v>33.984206748025841</v>
      </c>
      <c r="G21" s="40">
        <f>G22</f>
        <v>33.984206748025841</v>
      </c>
      <c r="H21" s="2"/>
      <c r="I21" s="2"/>
      <c r="J21" s="2"/>
      <c r="K21" s="2"/>
      <c r="L21" s="2"/>
    </row>
    <row r="22" spans="1:12" s="4" customFormat="1" ht="66.75" customHeight="1" x14ac:dyDescent="0.2">
      <c r="A22" s="35" t="s">
        <v>78</v>
      </c>
      <c r="B22" s="64" t="s">
        <v>80</v>
      </c>
      <c r="C22" s="30">
        <v>696.5</v>
      </c>
      <c r="D22" s="30">
        <f>C22</f>
        <v>696.5</v>
      </c>
      <c r="E22" s="30">
        <v>236.7</v>
      </c>
      <c r="F22" s="30">
        <f t="shared" ref="F22:F28" si="3">E22/C22*100</f>
        <v>33.984206748025841</v>
      </c>
      <c r="G22" s="38">
        <f>E22/D22*100</f>
        <v>33.984206748025841</v>
      </c>
      <c r="H22" s="2"/>
      <c r="I22" s="2"/>
      <c r="J22" s="2"/>
      <c r="K22" s="2"/>
      <c r="L22" s="2"/>
    </row>
    <row r="23" spans="1:12" s="4" customFormat="1" ht="21.75" customHeight="1" x14ac:dyDescent="0.2">
      <c r="A23" s="65" t="s">
        <v>69</v>
      </c>
      <c r="B23" s="66" t="s">
        <v>70</v>
      </c>
      <c r="C23" s="40">
        <f>C24</f>
        <v>30</v>
      </c>
      <c r="D23" s="40">
        <f>D24</f>
        <v>30</v>
      </c>
      <c r="E23" s="40">
        <f>E24</f>
        <v>384.3</v>
      </c>
      <c r="F23" s="40">
        <f>F24</f>
        <v>1281</v>
      </c>
      <c r="G23" s="67">
        <f>G24</f>
        <v>1281</v>
      </c>
      <c r="H23" s="2"/>
      <c r="I23" s="2"/>
      <c r="J23" s="2"/>
      <c r="K23" s="2"/>
      <c r="L23" s="2"/>
    </row>
    <row r="24" spans="1:12" s="4" customFormat="1" ht="65.25" customHeight="1" x14ac:dyDescent="0.2">
      <c r="A24" s="35" t="s">
        <v>39</v>
      </c>
      <c r="B24" s="64" t="s">
        <v>81</v>
      </c>
      <c r="C24" s="30">
        <v>30</v>
      </c>
      <c r="D24" s="30">
        <f>C24</f>
        <v>30</v>
      </c>
      <c r="E24" s="30">
        <v>384.3</v>
      </c>
      <c r="F24" s="30">
        <f>E24/D24*100</f>
        <v>1281</v>
      </c>
      <c r="G24" s="30">
        <f>F24</f>
        <v>1281</v>
      </c>
      <c r="H24" s="2"/>
      <c r="I24" s="2"/>
      <c r="J24" s="2"/>
      <c r="K24" s="2"/>
      <c r="L24" s="2"/>
    </row>
    <row r="25" spans="1:12" s="4" customFormat="1" ht="51" x14ac:dyDescent="0.2">
      <c r="A25" s="31" t="s">
        <v>15</v>
      </c>
      <c r="B25" s="68" t="s">
        <v>16</v>
      </c>
      <c r="C25" s="32">
        <f t="shared" ref="C25:E26" si="4">C26</f>
        <v>178.7</v>
      </c>
      <c r="D25" s="32">
        <f>D26</f>
        <v>178.7</v>
      </c>
      <c r="E25" s="32">
        <f t="shared" si="4"/>
        <v>220.8</v>
      </c>
      <c r="F25" s="32">
        <f t="shared" si="3"/>
        <v>123.55903749300505</v>
      </c>
      <c r="G25" s="32">
        <f t="shared" ref="G25:G28" si="5">IF(C25=0,"-",IF(C25&lt;0,"-",IF(E25&lt;0,"-",IF(E25/C25&gt;2,"в "&amp;ROUND(E25/C25,1)&amp;" раза",E25/C25*100))))</f>
        <v>123.55903749300505</v>
      </c>
      <c r="H25" s="2"/>
      <c r="I25" s="2"/>
      <c r="J25" s="2"/>
      <c r="K25" s="2"/>
      <c r="L25" s="2"/>
    </row>
    <row r="26" spans="1:12" s="4" customFormat="1" ht="94.5" customHeight="1" x14ac:dyDescent="0.2">
      <c r="A26" s="24" t="s">
        <v>17</v>
      </c>
      <c r="B26" s="69" t="s">
        <v>18</v>
      </c>
      <c r="C26" s="26">
        <f t="shared" si="4"/>
        <v>178.7</v>
      </c>
      <c r="D26" s="26">
        <f>D27</f>
        <v>178.7</v>
      </c>
      <c r="E26" s="26">
        <f t="shared" si="4"/>
        <v>220.8</v>
      </c>
      <c r="F26" s="26">
        <f t="shared" si="3"/>
        <v>123.55903749300505</v>
      </c>
      <c r="G26" s="26">
        <f t="shared" si="5"/>
        <v>123.55903749300505</v>
      </c>
      <c r="H26" s="2"/>
      <c r="I26" s="2"/>
      <c r="J26" s="2"/>
      <c r="K26" s="2"/>
      <c r="L26" s="2"/>
    </row>
    <row r="27" spans="1:12" s="4" customFormat="1" ht="95.25" customHeight="1" x14ac:dyDescent="0.2">
      <c r="A27" s="39" t="s">
        <v>56</v>
      </c>
      <c r="B27" s="70" t="s">
        <v>58</v>
      </c>
      <c r="C27" s="40">
        <f>C28</f>
        <v>178.7</v>
      </c>
      <c r="D27" s="40">
        <f>D28</f>
        <v>178.7</v>
      </c>
      <c r="E27" s="40">
        <f>E28</f>
        <v>220.8</v>
      </c>
      <c r="F27" s="40">
        <f t="shared" si="3"/>
        <v>123.55903749300505</v>
      </c>
      <c r="G27" s="40">
        <f t="shared" si="5"/>
        <v>123.55903749300505</v>
      </c>
      <c r="H27" s="2"/>
      <c r="I27" s="2"/>
      <c r="J27" s="2"/>
      <c r="K27" s="2"/>
      <c r="L27" s="2"/>
    </row>
    <row r="28" spans="1:12" s="4" customFormat="1" ht="78.75" customHeight="1" x14ac:dyDescent="0.2">
      <c r="A28" s="29" t="s">
        <v>57</v>
      </c>
      <c r="B28" s="63" t="s">
        <v>59</v>
      </c>
      <c r="C28" s="30">
        <v>178.7</v>
      </c>
      <c r="D28" s="30">
        <f>C28</f>
        <v>178.7</v>
      </c>
      <c r="E28" s="30">
        <v>220.8</v>
      </c>
      <c r="F28" s="30">
        <f t="shared" si="3"/>
        <v>123.55903749300505</v>
      </c>
      <c r="G28" s="30">
        <f t="shared" si="5"/>
        <v>123.55903749300505</v>
      </c>
      <c r="H28" s="2"/>
      <c r="I28" s="2"/>
      <c r="J28" s="2"/>
      <c r="K28" s="2"/>
      <c r="L28" s="2"/>
    </row>
    <row r="29" spans="1:12" s="6" customFormat="1" ht="18" customHeight="1" x14ac:dyDescent="0.2">
      <c r="A29" s="41" t="s">
        <v>19</v>
      </c>
      <c r="B29" s="42" t="s">
        <v>20</v>
      </c>
      <c r="C29" s="43">
        <f>C30</f>
        <v>1227.9000000000001</v>
      </c>
      <c r="D29" s="43">
        <f>D30</f>
        <v>1227.9000000000001</v>
      </c>
      <c r="E29" s="43">
        <f>E30</f>
        <v>1227.9000000000001</v>
      </c>
      <c r="F29" s="43">
        <f>E29/C29*100</f>
        <v>100</v>
      </c>
      <c r="G29" s="43">
        <f t="shared" ref="G29:G35" si="6">IF(C29=0,"-",IF(C29&lt;0,"-",IF(E29&lt;0,"-",IF(E29/C29&gt;2,"в "&amp;ROUND(E29/C29,1)&amp;" раза",E29/C29*100))))</f>
        <v>100</v>
      </c>
      <c r="H29" s="5"/>
      <c r="I29" s="5"/>
      <c r="J29" s="5"/>
      <c r="K29" s="5"/>
      <c r="L29" s="5"/>
    </row>
    <row r="30" spans="1:12" s="6" customFormat="1" ht="33.75" customHeight="1" x14ac:dyDescent="0.2">
      <c r="A30" s="44" t="s">
        <v>21</v>
      </c>
      <c r="B30" s="71" t="s">
        <v>22</v>
      </c>
      <c r="C30" s="45">
        <f>C31+C36+C41</f>
        <v>1227.9000000000001</v>
      </c>
      <c r="D30" s="45">
        <f>D31+D36+D41</f>
        <v>1227.9000000000001</v>
      </c>
      <c r="E30" s="45">
        <f>E31+E36+E41</f>
        <v>1227.9000000000001</v>
      </c>
      <c r="F30" s="45">
        <f t="shared" ref="F30:F43" si="7">E30/C30*100</f>
        <v>100</v>
      </c>
      <c r="G30" s="45">
        <f t="shared" si="6"/>
        <v>100</v>
      </c>
      <c r="H30" s="5"/>
      <c r="I30" s="5"/>
      <c r="J30" s="5"/>
      <c r="K30" s="5"/>
      <c r="L30" s="5"/>
    </row>
    <row r="31" spans="1:12" s="6" customFormat="1" ht="33.75" customHeight="1" x14ac:dyDescent="0.2">
      <c r="A31" s="55" t="s">
        <v>23</v>
      </c>
      <c r="B31" s="72" t="s">
        <v>24</v>
      </c>
      <c r="C31" s="46">
        <f>C32+C34</f>
        <v>873.8</v>
      </c>
      <c r="D31" s="46">
        <f>C31</f>
        <v>873.8</v>
      </c>
      <c r="E31" s="46">
        <f>D31</f>
        <v>873.8</v>
      </c>
      <c r="F31" s="46">
        <f>E31/D31*100</f>
        <v>100</v>
      </c>
      <c r="G31" s="46">
        <f>F31</f>
        <v>100</v>
      </c>
      <c r="H31" s="5"/>
      <c r="I31" s="5"/>
      <c r="J31" s="5"/>
      <c r="K31" s="5"/>
      <c r="L31" s="5"/>
    </row>
    <row r="32" spans="1:12" s="6" customFormat="1" ht="33.75" customHeight="1" x14ac:dyDescent="0.2">
      <c r="A32" s="56" t="s">
        <v>62</v>
      </c>
      <c r="B32" s="59" t="s">
        <v>64</v>
      </c>
      <c r="C32" s="48">
        <f>C33</f>
        <v>717.1</v>
      </c>
      <c r="D32" s="48">
        <f>D33</f>
        <v>717.1</v>
      </c>
      <c r="E32" s="48">
        <f>E33</f>
        <v>717.1</v>
      </c>
      <c r="F32" s="48">
        <f>F33</f>
        <v>100</v>
      </c>
      <c r="G32" s="48">
        <f>G33</f>
        <v>100</v>
      </c>
      <c r="H32" s="5"/>
      <c r="I32" s="5"/>
      <c r="J32" s="5"/>
      <c r="K32" s="5"/>
      <c r="L32" s="5"/>
    </row>
    <row r="33" spans="1:12" s="6" customFormat="1" ht="42" customHeight="1" x14ac:dyDescent="0.2">
      <c r="A33" s="57" t="s">
        <v>63</v>
      </c>
      <c r="B33" s="73" t="s">
        <v>65</v>
      </c>
      <c r="C33" s="58">
        <v>717.1</v>
      </c>
      <c r="D33" s="58">
        <v>717.1</v>
      </c>
      <c r="E33" s="58">
        <v>717.1</v>
      </c>
      <c r="F33" s="58">
        <f t="shared" si="7"/>
        <v>100</v>
      </c>
      <c r="G33" s="58">
        <f t="shared" si="6"/>
        <v>100</v>
      </c>
      <c r="H33" s="5"/>
      <c r="I33" s="5"/>
      <c r="J33" s="5"/>
      <c r="K33" s="5"/>
      <c r="L33" s="5"/>
    </row>
    <row r="34" spans="1:12" s="8" customFormat="1" ht="31.5" customHeight="1" x14ac:dyDescent="0.2">
      <c r="A34" s="47" t="s">
        <v>28</v>
      </c>
      <c r="B34" s="74" t="s">
        <v>71</v>
      </c>
      <c r="C34" s="48">
        <f t="shared" ref="C34:E34" si="8">C35</f>
        <v>156.69999999999999</v>
      </c>
      <c r="D34" s="48">
        <f t="shared" si="8"/>
        <v>156.69999999999999</v>
      </c>
      <c r="E34" s="48">
        <f t="shared" si="8"/>
        <v>156.69999999999999</v>
      </c>
      <c r="F34" s="48">
        <f t="shared" si="7"/>
        <v>100</v>
      </c>
      <c r="G34" s="48">
        <f t="shared" si="6"/>
        <v>100</v>
      </c>
      <c r="H34" s="7"/>
      <c r="I34" s="7"/>
      <c r="J34" s="7"/>
      <c r="K34" s="7"/>
      <c r="L34" s="7"/>
    </row>
    <row r="35" spans="1:12" ht="40.5" customHeight="1" x14ac:dyDescent="0.2">
      <c r="A35" s="60" t="s">
        <v>40</v>
      </c>
      <c r="B35" s="75" t="s">
        <v>72</v>
      </c>
      <c r="C35" s="58">
        <v>156.69999999999999</v>
      </c>
      <c r="D35" s="58">
        <f>C35</f>
        <v>156.69999999999999</v>
      </c>
      <c r="E35" s="58">
        <v>156.69999999999999</v>
      </c>
      <c r="F35" s="58">
        <f t="shared" si="7"/>
        <v>100</v>
      </c>
      <c r="G35" s="58">
        <f t="shared" si="6"/>
        <v>100</v>
      </c>
    </row>
    <row r="36" spans="1:12" ht="25.5" x14ac:dyDescent="0.2">
      <c r="A36" s="49" t="s">
        <v>29</v>
      </c>
      <c r="B36" s="50" t="s">
        <v>25</v>
      </c>
      <c r="C36" s="46">
        <f>C37+C39</f>
        <v>132.6</v>
      </c>
      <c r="D36" s="46">
        <f>D37+D39</f>
        <v>132.6</v>
      </c>
      <c r="E36" s="46">
        <f>E37+E39</f>
        <v>132.6</v>
      </c>
      <c r="F36" s="46">
        <f t="shared" si="7"/>
        <v>100</v>
      </c>
      <c r="G36" s="26">
        <f t="shared" ref="G36:G37" si="9">IF(C36=0,"-",IF(C36&lt;0,"-",IF(E36&lt;0,"-",IF(E36/C36&gt;2,"в "&amp;ROUND(E36/C36,1)&amp;" раза",E36/C36*100))))</f>
        <v>100</v>
      </c>
    </row>
    <row r="37" spans="1:12" ht="39.75" customHeight="1" x14ac:dyDescent="0.2">
      <c r="A37" s="51" t="s">
        <v>30</v>
      </c>
      <c r="B37" s="76" t="s">
        <v>26</v>
      </c>
      <c r="C37" s="48">
        <f>C38</f>
        <v>0.5</v>
      </c>
      <c r="D37" s="48">
        <f>D38</f>
        <v>0.5</v>
      </c>
      <c r="E37" s="48">
        <f>E38</f>
        <v>0.5</v>
      </c>
      <c r="F37" s="48">
        <f t="shared" si="7"/>
        <v>100</v>
      </c>
      <c r="G37" s="48">
        <f t="shared" si="9"/>
        <v>100</v>
      </c>
    </row>
    <row r="38" spans="1:12" ht="39.75" customHeight="1" x14ac:dyDescent="0.2">
      <c r="A38" s="60" t="s">
        <v>41</v>
      </c>
      <c r="B38" s="75" t="s">
        <v>44</v>
      </c>
      <c r="C38" s="58">
        <v>0.5</v>
      </c>
      <c r="D38" s="58">
        <f>C38</f>
        <v>0.5</v>
      </c>
      <c r="E38" s="58">
        <v>0.5</v>
      </c>
      <c r="F38" s="58">
        <f t="shared" si="7"/>
        <v>100</v>
      </c>
      <c r="G38" s="30">
        <f t="shared" ref="G38:G39" si="10">IF(C38=0,"-",IF(C38&lt;0,"-",IF(E38&lt;0,"-",IF(E38/C38&gt;2,"в "&amp;ROUND(E38/C38,1)&amp;" раза",E38/C38*100))))</f>
        <v>100</v>
      </c>
    </row>
    <row r="39" spans="1:12" ht="62.25" customHeight="1" x14ac:dyDescent="0.2">
      <c r="A39" s="51" t="s">
        <v>43</v>
      </c>
      <c r="B39" s="52" t="s">
        <v>50</v>
      </c>
      <c r="C39" s="48">
        <f>C40</f>
        <v>132.1</v>
      </c>
      <c r="D39" s="48">
        <f>D40</f>
        <v>132.1</v>
      </c>
      <c r="E39" s="48">
        <f>E40</f>
        <v>132.1</v>
      </c>
      <c r="F39" s="48">
        <f t="shared" si="7"/>
        <v>100</v>
      </c>
      <c r="G39" s="48">
        <f t="shared" si="10"/>
        <v>100</v>
      </c>
    </row>
    <row r="40" spans="1:12" s="10" customFormat="1" ht="75.75" customHeight="1" x14ac:dyDescent="0.2">
      <c r="A40" s="60" t="s">
        <v>42</v>
      </c>
      <c r="B40" s="61" t="s">
        <v>49</v>
      </c>
      <c r="C40" s="58">
        <v>132.1</v>
      </c>
      <c r="D40" s="58">
        <f>C40</f>
        <v>132.1</v>
      </c>
      <c r="E40" s="58">
        <v>132.1</v>
      </c>
      <c r="F40" s="58">
        <f t="shared" si="7"/>
        <v>100</v>
      </c>
      <c r="G40" s="30">
        <f t="shared" ref="G40" si="11">IF(C40=0,"-",IF(C40&lt;0,"-",IF(E40&lt;0,"-",IF(E40/C40&gt;2,"в "&amp;ROUND(E40/C40,1)&amp;" раза",E40/C40*100))))</f>
        <v>100</v>
      </c>
      <c r="H40" s="9"/>
      <c r="I40" s="9"/>
      <c r="J40" s="9"/>
      <c r="K40" s="9"/>
      <c r="L40" s="9"/>
    </row>
    <row r="41" spans="1:12" x14ac:dyDescent="0.2">
      <c r="A41" s="49" t="s">
        <v>31</v>
      </c>
      <c r="B41" s="50" t="s">
        <v>27</v>
      </c>
      <c r="C41" s="46">
        <f t="shared" ref="C41:E42" si="12">C42</f>
        <v>221.5</v>
      </c>
      <c r="D41" s="46">
        <f t="shared" si="12"/>
        <v>221.5</v>
      </c>
      <c r="E41" s="46">
        <f t="shared" si="12"/>
        <v>221.5</v>
      </c>
      <c r="F41" s="46">
        <f t="shared" si="7"/>
        <v>100</v>
      </c>
      <c r="G41" s="26">
        <f>G42</f>
        <v>100</v>
      </c>
    </row>
    <row r="42" spans="1:12" ht="65.25" customHeight="1" x14ac:dyDescent="0.2">
      <c r="A42" s="51" t="s">
        <v>47</v>
      </c>
      <c r="B42" s="52" t="s">
        <v>48</v>
      </c>
      <c r="C42" s="48">
        <f t="shared" si="12"/>
        <v>221.5</v>
      </c>
      <c r="D42" s="48">
        <f t="shared" si="12"/>
        <v>221.5</v>
      </c>
      <c r="E42" s="48">
        <f t="shared" si="12"/>
        <v>221.5</v>
      </c>
      <c r="F42" s="48">
        <f t="shared" si="7"/>
        <v>100</v>
      </c>
      <c r="G42" s="48">
        <f>G43</f>
        <v>100</v>
      </c>
    </row>
    <row r="43" spans="1:12" ht="81" customHeight="1" x14ac:dyDescent="0.2">
      <c r="A43" s="60" t="s">
        <v>45</v>
      </c>
      <c r="B43" s="61" t="s">
        <v>46</v>
      </c>
      <c r="C43" s="58">
        <v>221.5</v>
      </c>
      <c r="D43" s="58">
        <f>C43</f>
        <v>221.5</v>
      </c>
      <c r="E43" s="58">
        <v>221.5</v>
      </c>
      <c r="F43" s="58">
        <f t="shared" si="7"/>
        <v>100</v>
      </c>
      <c r="G43" s="30">
        <f>E43/D43*100</f>
        <v>100</v>
      </c>
    </row>
    <row r="44" spans="1:12" x14ac:dyDescent="0.2">
      <c r="B44" s="20"/>
    </row>
  </sheetData>
  <autoFilter ref="A10:L43" xr:uid="{00000000-0009-0000-0000-000000000000}"/>
  <mergeCells count="4">
    <mergeCell ref="C5:G5"/>
    <mergeCell ref="C2:G4"/>
    <mergeCell ref="C1:G1"/>
    <mergeCell ref="A6:G6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2024-01-31T12:16:01Z</cp:lastPrinted>
  <dcterms:created xsi:type="dcterms:W3CDTF">2021-04-13T11:54:42Z</dcterms:created>
  <dcterms:modified xsi:type="dcterms:W3CDTF">2025-02-06T09:34:03Z</dcterms:modified>
</cp:coreProperties>
</file>