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2025 год\24 Апреля2025\Исполнение бюджета за 2024\"/>
    </mc:Choice>
  </mc:AlternateContent>
  <bookViews>
    <workbookView xWindow="0" yWindow="0" windowWidth="20490" windowHeight="7200"/>
  </bookViews>
  <sheets>
    <sheet name="Доходы" sheetId="1" r:id="rId1"/>
  </sheets>
  <definedNames>
    <definedName name="_xlnm._FilterDatabase" localSheetId="0" hidden="1">Доходы!$A$9:$L$49</definedName>
    <definedName name="_xlnm.Print_Titles" localSheetId="0">Доходы!$8:$9</definedName>
    <definedName name="_xlnm.Print_Area" localSheetId="0">Доходы!$A$1:$G$49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G22" i="1"/>
  <c r="F22" i="1"/>
  <c r="E22" i="1"/>
  <c r="D22" i="1"/>
  <c r="C22" i="1"/>
  <c r="E20" i="1"/>
  <c r="C20" i="1"/>
  <c r="E48" i="1"/>
  <c r="E47" i="1" s="1"/>
  <c r="D48" i="1"/>
  <c r="D47" i="1" s="1"/>
  <c r="C48" i="1"/>
  <c r="C47" i="1" s="1"/>
  <c r="G45" i="1"/>
  <c r="F45" i="1"/>
  <c r="E45" i="1"/>
  <c r="C45" i="1"/>
  <c r="E13" i="1"/>
  <c r="D14" i="1"/>
  <c r="D15" i="1"/>
  <c r="D18" i="1"/>
  <c r="D21" i="1"/>
  <c r="D20" i="1" s="1"/>
  <c r="D23" i="1"/>
  <c r="D31" i="1"/>
  <c r="D33" i="1"/>
  <c r="D36" i="1"/>
  <c r="D39" i="1"/>
  <c r="D41" i="1"/>
  <c r="D44" i="1"/>
  <c r="D49" i="1"/>
  <c r="F31" i="1"/>
  <c r="F44" i="1"/>
  <c r="F21" i="1"/>
  <c r="F20" i="1" s="1"/>
  <c r="F18" i="1"/>
  <c r="F14" i="1"/>
  <c r="D45" i="1"/>
  <c r="E43" i="1"/>
  <c r="C43" i="1"/>
  <c r="C42" i="1" s="1"/>
  <c r="C25" i="1"/>
  <c r="D25" i="1" s="1"/>
  <c r="D24" i="1" s="1"/>
  <c r="E25" i="1"/>
  <c r="G24" i="1"/>
  <c r="C13" i="1"/>
  <c r="D13" i="1" s="1"/>
  <c r="G30" i="1"/>
  <c r="F30" i="1" s="1"/>
  <c r="E30" i="1"/>
  <c r="C30" i="1"/>
  <c r="D30" i="1" s="1"/>
  <c r="E19" i="1"/>
  <c r="C19" i="1"/>
  <c r="D19" i="1" s="1"/>
  <c r="E42" i="1" l="1"/>
  <c r="D42" i="1"/>
  <c r="F13" i="1"/>
  <c r="F19" i="1"/>
  <c r="D43" i="1"/>
  <c r="D26" i="1"/>
  <c r="G49" i="1"/>
  <c r="G48" i="1" s="1"/>
  <c r="G47" i="1" s="1"/>
  <c r="G41" i="1"/>
  <c r="F41" i="1" s="1"/>
  <c r="G39" i="1"/>
  <c r="F39" i="1" s="1"/>
  <c r="G36" i="1"/>
  <c r="F36" i="1" s="1"/>
  <c r="E32" i="1"/>
  <c r="E29" i="1" s="1"/>
  <c r="E40" i="1"/>
  <c r="C40" i="1"/>
  <c r="D40" i="1" s="1"/>
  <c r="E38" i="1"/>
  <c r="C38" i="1"/>
  <c r="E35" i="1"/>
  <c r="E34" i="1" s="1"/>
  <c r="C35" i="1"/>
  <c r="C34" i="1" s="1"/>
  <c r="C32" i="1"/>
  <c r="G33" i="1"/>
  <c r="F33" i="1" s="1"/>
  <c r="C37" i="1" l="1"/>
  <c r="D37" i="1" s="1"/>
  <c r="D38" i="1"/>
  <c r="D35" i="1"/>
  <c r="D34" i="1"/>
  <c r="F49" i="1"/>
  <c r="F48" i="1" s="1"/>
  <c r="F47" i="1" s="1"/>
  <c r="C29" i="1"/>
  <c r="D32" i="1"/>
  <c r="E37" i="1"/>
  <c r="E28" i="1" s="1"/>
  <c r="G35" i="1"/>
  <c r="F35" i="1" s="1"/>
  <c r="G40" i="1"/>
  <c r="F40" i="1" s="1"/>
  <c r="G38" i="1"/>
  <c r="F38" i="1" s="1"/>
  <c r="G43" i="1"/>
  <c r="F43" i="1" s="1"/>
  <c r="G18" i="1"/>
  <c r="E17" i="1"/>
  <c r="C17" i="1"/>
  <c r="D17" i="1" s="1"/>
  <c r="E12" i="1"/>
  <c r="C12" i="1"/>
  <c r="D12" i="1" s="1"/>
  <c r="G32" i="1"/>
  <c r="F32" i="1" s="1"/>
  <c r="G23" i="1"/>
  <c r="G15" i="1"/>
  <c r="G14" i="1"/>
  <c r="D29" i="1" l="1"/>
  <c r="C28" i="1"/>
  <c r="F12" i="1"/>
  <c r="F17" i="1"/>
  <c r="D28" i="1"/>
  <c r="G42" i="1"/>
  <c r="F42" i="1" s="1"/>
  <c r="G37" i="1"/>
  <c r="F37" i="1" s="1"/>
  <c r="E27" i="1"/>
  <c r="C16" i="1"/>
  <c r="C24" i="1"/>
  <c r="E24" i="1"/>
  <c r="E16" i="1"/>
  <c r="G21" i="1"/>
  <c r="G20" i="1" s="1"/>
  <c r="G17" i="1"/>
  <c r="G19" i="1"/>
  <c r="G13" i="1"/>
  <c r="C11" i="1" l="1"/>
  <c r="D11" i="1" s="1"/>
  <c r="D16" i="1"/>
  <c r="F16" i="1"/>
  <c r="F11" i="1"/>
  <c r="G16" i="1"/>
  <c r="G29" i="1"/>
  <c r="F29" i="1" s="1"/>
  <c r="G11" i="1" l="1"/>
  <c r="G34" i="1"/>
  <c r="F34" i="1" s="1"/>
  <c r="G28" i="1"/>
  <c r="F28" i="1" s="1"/>
  <c r="C27" i="1" l="1"/>
  <c r="C10" i="1" l="1"/>
  <c r="D27" i="1"/>
  <c r="G27" i="1"/>
  <c r="F27" i="1" s="1"/>
  <c r="D10" i="1" l="1"/>
  <c r="F10" i="1"/>
  <c r="G10" i="1" s="1"/>
</calcChain>
</file>

<file path=xl/sharedStrings.xml><?xml version="1.0" encoding="utf-8"?>
<sst xmlns="http://schemas.openxmlformats.org/spreadsheetml/2006/main" count="94" uniqueCount="93">
  <si>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</si>
  <si>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</si>
  <si>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</si>
  <si>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</si>
  <si>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</si>
  <si>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</si>
  <si>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</si>
  <si>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</si>
  <si>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</si>
  <si>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</si>
  <si>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</si>
  <si>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</si>
  <si>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</si>
  <si>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</si>
  <si>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</si>
  <si>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</si>
  <si>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</si>
  <si>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</si>
  <si>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</si>
  <si>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</si>
  <si>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</si>
  <si>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</si>
  <si>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</si>
  <si>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</si>
  <si>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</si>
  <si>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</si>
  <si>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</si>
  <si>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</si>
  <si>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</si>
  <si>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</si>
  <si>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</si>
  <si>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</si>
  <si>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</si>
  <si>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</si>
  <si>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</si>
  <si>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</si>
  <si>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</si>
  <si>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</si>
  <si>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</si>
  <si>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</si>
  <si>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</si>
  <si>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</si>
  <si>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</si>
  <si>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</si>
  <si>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</si>
  <si>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</si>
  <si>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</si>
  <si>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</si>
  <si>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  Прочие субсидии бюджетам сельских поселений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</si>
  <si>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</si>
  <si>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</si>
  <si>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2 02 40014 10 0000 150</t>
  </si>
  <si>
    <t>2 02 49999 10 0000 150</t>
  </si>
  <si>
    <t>2 02 49999 00 0000 150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</si>
  <si>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</si>
  <si>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</si>
  <si>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Процент исполнения от утвержденного плана</t>
  </si>
  <si>
    <t>Процент исполнения от плана с учетом изменений</t>
  </si>
  <si>
    <t xml:space="preserve"> Дотации бюджетам на поддержку мер по обеспечению сбалансированности бюджетов</t>
  </si>
  <si>
    <t xml:space="preserve"> Дотации бюджетам сельских поселений 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</si>
  <si>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</si>
  <si>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</si>
  <si>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План с изменениями в соотвествии с уведомлениями МФ РМ</t>
  </si>
  <si>
    <t>к решению Совета депутатов                                                                                                                     Пушкинского  сельского поселения                                                                       Ромодановского муниципального района                                                                          Республики Мордовия                                                                                                                 "Об исполнении бюджета Пушкинского сельского поселения Ромодановского муниципального района                                                                                                  Республики Мордовия  за 2024 год"</t>
  </si>
  <si>
    <t>ДОХОДЫ БЮЖЕТА ПУШКИНСКОГО СЕЛЬСКОГО ПОСЕЛЕНИЯ РОМОДАНОВСКОГО МУНИЦИПАЛЬНОГО РАЙОНА РЕСПУБЛИКИ МОРДОВИЯ ЗА 2024 ГОД ПО КОДАМ КЛАССИФИКАЦИИ ДОХОДОВ БЮДЖЕТА</t>
  </si>
  <si>
    <t>План, утвержденный решением Совета депутатов Пушкинского сельского поселения на 2024год</t>
  </si>
  <si>
    <t>1 16 00000 00 0000 000</t>
  </si>
  <si>
    <t>ШТРАФЫ, САНКЦИИ, ВОЗМЕЩЕНИЕ УЩЕРБА</t>
  </si>
  <si>
    <t>1 16 02000 02 0000 140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</si>
  <si>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</si>
  <si>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1 16 02020 02 0000 140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</si>
  <si>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</si>
  <si>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2 07 00000 00 0000 00</t>
  </si>
  <si>
    <t>2 07 05000 10 0000 150</t>
  </si>
  <si>
    <t>2 07 05030 10 0000 150</t>
  </si>
  <si>
    <t>ПРОЧИЕ БЕЗВОЗМЕЗДНЫЕ ПОСТУПЛЕНИЯ</t>
  </si>
  <si>
    <t>Прочие безвозмездные поступления в бюджеты сельских поселений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</si>
  <si>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</si>
  <si>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</si>
  <si>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</si>
  <si>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</si>
  <si>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 xml:space="preserve">2 02 15001 00 0000 150 </t>
  </si>
  <si>
    <t>2 02 15001 10 0000 150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</si>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</sst>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0.00&quot;р.&quot;"/>
    <numFmt numFmtId="166" formatCode="dd\.mm\.yyyy"/>
  </numFmts>
  <fonts count="4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9" tint="0.79998168889431442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8">
    <xf numFmtId="0" fontId="0" fillId="0" borderId="0" xfId="0"/>
    <xf numFmtId="4" fontId="17" fillId="0" borderId="0" xfId="0" applyNumberFormat="1" applyFont="1" applyAlignment="1">
      <alignment horizontal="right"/>
    </xf>
    <xf numFmtId="4" fontId="18" fillId="0" borderId="0" xfId="0" applyNumberFormat="1" applyFont="1"/>
    <xf numFmtId="0" fontId="18" fillId="0" borderId="0" xfId="0" applyFont="1"/>
    <xf numFmtId="49" fontId="18" fillId="0" borderId="0" xfId="0" applyNumberFormat="1" applyFont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/>
    <xf numFmtId="0" fontId="18" fillId="0" borderId="0" xfId="0" applyFont="1" applyAlignment="1">
      <alignment horizontal="left"/>
    </xf>
    <xf numFmtId="0" fontId="34" fillId="0" borderId="0" xfId="0" applyFont="1"/>
    <xf numFmtId="164" fontId="35" fillId="0" borderId="0" xfId="0" applyNumberFormat="1" applyFont="1" applyAlignment="1">
      <alignment horizontal="center"/>
    </xf>
    <xf numFmtId="0" fontId="36" fillId="0" borderId="0" xfId="0" applyFont="1" applyAlignment="1">
      <alignment horizontal="left" wrapText="1"/>
    </xf>
    <xf numFmtId="0" fontId="36" fillId="0" borderId="0" xfId="0" applyFont="1" applyAlignment="1">
      <alignment horizontal="center"/>
    </xf>
    <xf numFmtId="4" fontId="36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0" fontId="37" fillId="0" borderId="10" xfId="0" applyFont="1" applyBorder="1" applyAlignment="1">
      <alignment horizontal="center" vertical="center"/>
    </xf>
    <xf numFmtId="4" fontId="37" fillId="0" borderId="10" xfId="0" applyNumberFormat="1" applyFont="1" applyBorder="1" applyAlignment="1">
      <alignment horizontal="center" vertical="center" wrapText="1"/>
    </xf>
    <xf numFmtId="49" fontId="37" fillId="0" borderId="10" xfId="0" applyNumberFormat="1" applyFont="1" applyBorder="1" applyAlignment="1">
      <alignment horizontal="center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8" fillId="40" borderId="10" xfId="0" applyFont="1" applyFill="1" applyBorder="1" applyAlignment="1">
      <alignment horizontal="center" vertical="top"/>
    </xf>
    <xf numFmtId="164" fontId="18" fillId="40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Border="1" applyAlignment="1">
      <alignment horizontal="center" vertical="top"/>
    </xf>
    <xf numFmtId="164" fontId="18" fillId="0" borderId="10" xfId="0" applyNumberFormat="1" applyFont="1" applyBorder="1" applyAlignment="1">
      <alignment horizontal="right"/>
    </xf>
    <xf numFmtId="0" fontId="38" fillId="40" borderId="10" xfId="0" applyFont="1" applyFill="1" applyBorder="1" applyAlignment="1">
      <alignment horizontal="center" vertical="top"/>
    </xf>
    <xf numFmtId="0" fontId="38" fillId="0" borderId="10" xfId="0" applyFont="1" applyBorder="1" applyAlignment="1">
      <alignment horizontal="center" vertical="top"/>
    </xf>
    <xf numFmtId="0" fontId="39" fillId="40" borderId="10" xfId="0" applyFont="1" applyFill="1" applyBorder="1" applyAlignment="1">
      <alignment horizontal="center" vertical="top"/>
    </xf>
    <xf numFmtId="0" fontId="39" fillId="40" borderId="10" xfId="0" applyFont="1" applyFill="1" applyBorder="1" applyAlignment="1">
      <alignment horizontal="justify" vertical="top" wrapText="1"/>
    </xf>
    <xf numFmtId="164" fontId="38" fillId="0" borderId="10" xfId="0" applyNumberFormat="1" applyFont="1" applyBorder="1" applyAlignment="1">
      <alignment horizontal="right"/>
    </xf>
    <xf numFmtId="164" fontId="18" fillId="38" borderId="10" xfId="0" applyNumberFormat="1" applyFont="1" applyFill="1" applyBorder="1" applyAlignment="1">
      <alignment horizontal="right"/>
    </xf>
    <xf numFmtId="0" fontId="18" fillId="40" borderId="10" xfId="1" applyFont="1" applyFill="1" applyBorder="1" applyAlignment="1">
      <alignment horizontal="center" vertical="top"/>
    </xf>
    <xf numFmtId="164" fontId="18" fillId="40" borderId="10" xfId="1" applyNumberFormat="1" applyFont="1" applyFill="1" applyBorder="1" applyAlignment="1">
      <alignment horizontal="right"/>
    </xf>
    <xf numFmtId="3" fontId="18" fillId="38" borderId="10" xfId="1" applyNumberFormat="1" applyFont="1" applyFill="1" applyBorder="1" applyAlignment="1">
      <alignment horizontal="center" vertical="top"/>
    </xf>
    <xf numFmtId="164" fontId="18" fillId="38" borderId="10" xfId="1" applyNumberFormat="1" applyFont="1" applyFill="1" applyBorder="1" applyAlignment="1">
      <alignment horizontal="right"/>
    </xf>
    <xf numFmtId="0" fontId="18" fillId="0" borderId="10" xfId="1" applyFont="1" applyBorder="1" applyAlignment="1">
      <alignment horizontal="center" vertical="top"/>
    </xf>
    <xf numFmtId="164" fontId="18" fillId="0" borderId="10" xfId="1" applyNumberFormat="1" applyFont="1" applyBorder="1" applyAlignment="1">
      <alignment horizontal="right"/>
    </xf>
    <xf numFmtId="49" fontId="40" fillId="38" borderId="18" xfId="157" applyFont="1" applyFill="1" applyBorder="1">
      <alignment horizontal="center"/>
    </xf>
    <xf numFmtId="49" fontId="40" fillId="0" borderId="25" xfId="157" applyFont="1" applyBorder="1">
      <alignment horizontal="center"/>
    </xf>
    <xf numFmtId="0" fontId="40" fillId="0" borderId="11" xfId="144" applyFont="1" applyAlignment="1">
      <alignment wrapText="1"/>
    </xf>
    <xf numFmtId="49" fontId="40" fillId="40" borderId="25" xfId="157" applyFont="1" applyFill="1" applyBorder="1">
      <alignment horizontal="center"/>
    </xf>
    <xf numFmtId="0" fontId="40" fillId="40" borderId="11" xfId="144" applyFont="1" applyFill="1" applyAlignment="1">
      <alignment wrapText="1"/>
    </xf>
    <xf numFmtId="49" fontId="40" fillId="38" borderId="25" xfId="157" applyFont="1" applyFill="1" applyBorder="1">
      <alignment horizontal="center"/>
    </xf>
    <xf numFmtId="0" fontId="40" fillId="38" borderId="11" xfId="144" applyFont="1" applyFill="1" applyAlignment="1">
      <alignment wrapText="1"/>
    </xf>
    <xf numFmtId="0" fontId="37" fillId="39" borderId="10" xfId="0" applyFont="1" applyFill="1" applyBorder="1" applyAlignment="1">
      <alignment horizontal="left" vertical="top" wrapText="1"/>
    </xf>
    <xf numFmtId="0" fontId="18" fillId="40" borderId="10" xfId="0" applyFont="1" applyFill="1" applyBorder="1" applyAlignment="1">
      <alignment horizontal="left" vertical="top" wrapText="1"/>
    </xf>
    <xf numFmtId="0" fontId="18" fillId="4" borderId="10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38" fillId="38" borderId="10" xfId="0" applyFont="1" applyFill="1" applyBorder="1" applyAlignment="1">
      <alignment horizontal="left" vertical="top" wrapText="1"/>
    </xf>
    <xf numFmtId="0" fontId="38" fillId="38" borderId="10" xfId="0" applyFont="1" applyFill="1" applyBorder="1" applyAlignment="1">
      <alignment horizontal="center" vertical="top"/>
    </xf>
    <xf numFmtId="164" fontId="38" fillId="38" borderId="10" xfId="0" applyNumberFormat="1" applyFont="1" applyFill="1" applyBorder="1" applyAlignment="1">
      <alignment horizontal="right"/>
    </xf>
    <xf numFmtId="0" fontId="38" fillId="0" borderId="10" xfId="0" applyFont="1" applyBorder="1" applyAlignment="1">
      <alignment horizontal="left" vertical="top" wrapText="1"/>
    </xf>
    <xf numFmtId="164" fontId="41" fillId="39" borderId="10" xfId="0" applyNumberFormat="1" applyFont="1" applyFill="1" applyBorder="1" applyAlignment="1">
      <alignment horizontal="right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164" fontId="18" fillId="39" borderId="10" xfId="1" applyNumberFormat="1" applyFont="1" applyFill="1" applyBorder="1" applyAlignment="1">
      <alignment horizontal="right"/>
    </xf>
    <xf numFmtId="164" fontId="18" fillId="39" borderId="10" xfId="0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left" vertical="top" wrapText="1"/>
    </xf>
    <xf numFmtId="0" fontId="37" fillId="40" borderId="10" xfId="1" applyFont="1" applyFill="1" applyBorder="1" applyAlignment="1">
      <alignment horizontal="left" vertical="top" wrapText="1"/>
    </xf>
    <xf numFmtId="0" fontId="18" fillId="38" borderId="10" xfId="1" applyFont="1" applyFill="1" applyBorder="1" applyAlignment="1">
      <alignment horizontal="left" vertical="top" wrapText="1"/>
    </xf>
    <xf numFmtId="0" fontId="18" fillId="0" borderId="10" xfId="1" applyFont="1" applyBorder="1" applyAlignment="1">
      <alignment horizontal="left" vertical="top" wrapText="1"/>
    </xf>
    <xf numFmtId="0" fontId="40" fillId="38" borderId="41" xfId="144" applyFont="1" applyFill="1" applyBorder="1" applyAlignment="1">
      <alignment horizontal="left" wrapText="1"/>
    </xf>
    <xf numFmtId="0" fontId="40" fillId="40" borderId="11" xfId="144" applyFont="1" applyFill="1" applyAlignment="1">
      <alignment horizontal="left" wrapText="1"/>
    </xf>
    <xf numFmtId="0" fontId="40" fillId="0" borderId="11" xfId="144" applyFont="1" applyAlignment="1">
      <alignment horizontal="left" wrapText="1"/>
    </xf>
    <xf numFmtId="0" fontId="40" fillId="38" borderId="11" xfId="144" applyFont="1" applyFill="1" applyAlignment="1">
      <alignment horizontal="left" wrapText="1"/>
    </xf>
    <xf numFmtId="0" fontId="18" fillId="40" borderId="10" xfId="0" applyFont="1" applyFill="1" applyBorder="1" applyAlignment="1">
      <alignment vertical="top" wrapText="1"/>
    </xf>
    <xf numFmtId="0" fontId="38" fillId="40" borderId="10" xfId="0" applyFont="1" applyFill="1" applyBorder="1" applyAlignment="1">
      <alignment vertical="top" wrapText="1"/>
    </xf>
    <xf numFmtId="165" fontId="36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7"/>
  </sheetPr>
  <dimension ref="A1:L49"/>
  <sheetViews>
    <sheetView tabSelected="1"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11" sqref="E11"/>
    </sheetView>
  </sheetViews>
  <sheetFormatPr defaultColWidth="9.140625" defaultRowHeight="12.75" x14ac:dyDescent="0.2"/>
  <cols>
    <col min="1" max="1" width="19.7109375" style="12" customWidth="1"/>
    <col min="2" max="2" width="28.42578125" style="3" customWidth="1"/>
    <col min="3" max="3" width="16.42578125" style="3" customWidth="1"/>
    <col min="4" max="4" width="15.28515625" style="3" customWidth="1"/>
    <col min="5" max="6" width="11.42578125" style="3" customWidth="1"/>
    <col min="7" max="7" width="13.7109375" style="11" customWidth="1"/>
    <col min="8" max="12" width="9.140625" style="2"/>
    <col min="13" max="16384" width="9.140625" style="3"/>
  </cols>
  <sheetData>
    <row r="1" spans="1:12" ht="15" x14ac:dyDescent="0.25">
      <c r="A1" s="13"/>
      <c r="B1" s="1"/>
      <c r="C1" s="76" t="s">
        <v>31</v>
      </c>
      <c r="D1" s="76"/>
      <c r="E1" s="76"/>
      <c r="F1" s="76"/>
      <c r="G1" s="76"/>
    </row>
    <row r="2" spans="1:12" ht="15" x14ac:dyDescent="0.25">
      <c r="A2" s="13"/>
      <c r="B2" s="1"/>
      <c r="C2" s="77" t="s">
        <v>63</v>
      </c>
      <c r="D2" s="77"/>
      <c r="E2" s="77"/>
      <c r="F2" s="77"/>
      <c r="G2" s="77"/>
    </row>
    <row r="3" spans="1:12" ht="27" customHeight="1" x14ac:dyDescent="0.25">
      <c r="A3" s="13"/>
      <c r="B3" s="1"/>
      <c r="C3" s="77"/>
      <c r="D3" s="77"/>
      <c r="E3" s="77"/>
      <c r="F3" s="77"/>
      <c r="G3" s="77"/>
    </row>
    <row r="4" spans="1:12" ht="60.75" customHeight="1" x14ac:dyDescent="0.25">
      <c r="A4" s="13"/>
      <c r="B4" s="1"/>
      <c r="C4" s="77"/>
      <c r="D4" s="77"/>
      <c r="E4" s="77"/>
      <c r="F4" s="77"/>
      <c r="G4" s="77"/>
    </row>
    <row r="5" spans="1:12" ht="32.25" customHeight="1" x14ac:dyDescent="0.25">
      <c r="A5" s="13"/>
      <c r="B5" s="14"/>
      <c r="C5" s="76"/>
      <c r="D5" s="76"/>
      <c r="E5" s="76"/>
      <c r="F5" s="76"/>
      <c r="G5" s="76"/>
    </row>
    <row r="6" spans="1:12" ht="64.5" customHeight="1" x14ac:dyDescent="0.25">
      <c r="A6" s="75" t="s">
        <v>64</v>
      </c>
      <c r="B6" s="75"/>
      <c r="C6" s="75"/>
      <c r="D6" s="75"/>
      <c r="E6" s="75"/>
      <c r="F6" s="75"/>
      <c r="G6" s="75"/>
    </row>
    <row r="7" spans="1:12" ht="15.75" customHeight="1" x14ac:dyDescent="0.25">
      <c r="A7" s="15"/>
      <c r="B7" s="16"/>
      <c r="C7" s="17"/>
      <c r="D7" s="17"/>
      <c r="E7" s="13"/>
      <c r="F7" s="13"/>
      <c r="G7" s="18" t="s">
        <v>0</v>
      </c>
    </row>
    <row r="8" spans="1:12" ht="108" customHeight="1" x14ac:dyDescent="0.2">
      <c r="A8" s="19" t="s">
        <v>1</v>
      </c>
      <c r="B8" s="19" t="s">
        <v>2</v>
      </c>
      <c r="C8" s="20" t="s">
        <v>65</v>
      </c>
      <c r="D8" s="20" t="s">
        <v>62</v>
      </c>
      <c r="E8" s="20" t="s">
        <v>3</v>
      </c>
      <c r="F8" s="20" t="s">
        <v>56</v>
      </c>
      <c r="G8" s="20" t="s">
        <v>57</v>
      </c>
    </row>
    <row r="9" spans="1:12" x14ac:dyDescent="0.2">
      <c r="A9" s="21">
        <v>1</v>
      </c>
      <c r="B9" s="21">
        <v>2</v>
      </c>
      <c r="C9" s="21" t="s">
        <v>4</v>
      </c>
      <c r="D9" s="21"/>
      <c r="E9" s="21" t="s">
        <v>5</v>
      </c>
      <c r="F9" s="21"/>
      <c r="G9" s="21" t="s">
        <v>6</v>
      </c>
    </row>
    <row r="10" spans="1:12" s="4" customFormat="1" x14ac:dyDescent="0.2">
      <c r="A10" s="22" t="s">
        <v>7</v>
      </c>
      <c r="B10" s="23" t="s">
        <v>8</v>
      </c>
      <c r="C10" s="24">
        <f>C11+C27+C24</f>
        <v>4130.3999999999996</v>
      </c>
      <c r="D10" s="24">
        <f>C10</f>
        <v>4130.3999999999996</v>
      </c>
      <c r="E10" s="24">
        <f>E11+E27</f>
        <v>4182.5</v>
      </c>
      <c r="F10" s="24">
        <f>E10/C10*100</f>
        <v>101.26137904319195</v>
      </c>
      <c r="G10" s="24">
        <f>F10</f>
        <v>101.26137904319195</v>
      </c>
      <c r="H10" s="2"/>
      <c r="I10" s="2"/>
      <c r="J10" s="2"/>
      <c r="K10" s="2"/>
      <c r="L10" s="2"/>
    </row>
    <row r="11" spans="1:12" s="4" customFormat="1" ht="27" customHeight="1" x14ac:dyDescent="0.2">
      <c r="A11" s="22" t="s">
        <v>9</v>
      </c>
      <c r="B11" s="50" t="s">
        <v>10</v>
      </c>
      <c r="C11" s="24">
        <f>C12+C16</f>
        <v>408.3</v>
      </c>
      <c r="D11" s="24">
        <f t="shared" ref="D11:D49" si="0">C11</f>
        <v>408.3</v>
      </c>
      <c r="E11" s="24">
        <f>E12+E16+E24</f>
        <v>460.40000000000003</v>
      </c>
      <c r="F11" s="24">
        <f>E11/C11*100</f>
        <v>112.76022532451628</v>
      </c>
      <c r="G11" s="24">
        <f t="shared" ref="G11" si="1">IF(C11=0,"-",IF(C11&lt;0,"-",IF(E11&lt;0,"-",IF(E11/C11&gt;2,"в "&amp;ROUND(E11/C11,1)&amp;" раза",E11/C11*100))))</f>
        <v>112.76022532451628</v>
      </c>
      <c r="H11" s="2"/>
      <c r="I11" s="2"/>
      <c r="J11" s="2"/>
      <c r="K11" s="2"/>
      <c r="L11" s="2"/>
    </row>
    <row r="12" spans="1:12" s="4" customFormat="1" ht="25.5" x14ac:dyDescent="0.2">
      <c r="A12" s="22" t="s">
        <v>11</v>
      </c>
      <c r="B12" s="50" t="s">
        <v>12</v>
      </c>
      <c r="C12" s="24">
        <f>C13</f>
        <v>21.2</v>
      </c>
      <c r="D12" s="24">
        <f t="shared" si="0"/>
        <v>21.2</v>
      </c>
      <c r="E12" s="24">
        <f>E13</f>
        <v>25.599999999999998</v>
      </c>
      <c r="F12" s="24">
        <f>E12/C12*100</f>
        <v>120.75471698113208</v>
      </c>
      <c r="G12" s="24">
        <v>95</v>
      </c>
      <c r="H12" s="2"/>
      <c r="I12" s="2"/>
      <c r="J12" s="2"/>
      <c r="K12" s="2"/>
      <c r="L12" s="2"/>
    </row>
    <row r="13" spans="1:12" s="4" customFormat="1" x14ac:dyDescent="0.2">
      <c r="A13" s="25" t="s">
        <v>13</v>
      </c>
      <c r="B13" s="51" t="s">
        <v>14</v>
      </c>
      <c r="C13" s="26">
        <f>C14</f>
        <v>21.2</v>
      </c>
      <c r="D13" s="26">
        <f t="shared" si="0"/>
        <v>21.2</v>
      </c>
      <c r="E13" s="26">
        <f>E14+E15</f>
        <v>25.599999999999998</v>
      </c>
      <c r="F13" s="26">
        <f>E13/C13*100</f>
        <v>120.75471698113208</v>
      </c>
      <c r="G13" s="26">
        <f t="shared" ref="G13:G23" si="2">IF(C13=0,"-",IF(C13&lt;0,"-",IF(E13&lt;0,"-",IF(E13/C13&gt;2,"в "&amp;ROUND(E13/C13,1)&amp;" раза",E13/C13*100))))</f>
        <v>120.75471698113208</v>
      </c>
      <c r="H13" s="2"/>
      <c r="I13" s="2"/>
      <c r="J13" s="2"/>
      <c r="K13" s="2"/>
      <c r="L13" s="2"/>
    </row>
    <row r="14" spans="1:12" s="4" customFormat="1" ht="164.25" customHeight="1" x14ac:dyDescent="0.2">
      <c r="A14" s="27" t="s">
        <v>83</v>
      </c>
      <c r="B14" s="52" t="s">
        <v>84</v>
      </c>
      <c r="C14" s="28">
        <v>21.2</v>
      </c>
      <c r="D14" s="30">
        <f t="shared" si="0"/>
        <v>21.2</v>
      </c>
      <c r="E14" s="28">
        <v>24.7</v>
      </c>
      <c r="F14" s="28">
        <f>E14/C14*100</f>
        <v>116.50943396226414</v>
      </c>
      <c r="G14" s="28">
        <f t="shared" si="2"/>
        <v>116.50943396226414</v>
      </c>
      <c r="H14" s="2"/>
      <c r="I14" s="2"/>
      <c r="J14" s="2"/>
      <c r="K14" s="2"/>
      <c r="L14" s="2"/>
    </row>
    <row r="15" spans="1:12" s="4" customFormat="1" ht="131.25" customHeight="1" x14ac:dyDescent="0.2">
      <c r="A15" s="29" t="s">
        <v>85</v>
      </c>
      <c r="B15" s="53" t="s">
        <v>86</v>
      </c>
      <c r="C15" s="30"/>
      <c r="D15" s="30">
        <f t="shared" si="0"/>
        <v>0</v>
      </c>
      <c r="E15" s="30">
        <v>0.9</v>
      </c>
      <c r="F15" s="30"/>
      <c r="G15" s="30" t="str">
        <f t="shared" si="2"/>
        <v>-</v>
      </c>
      <c r="H15" s="2"/>
      <c r="I15" s="2"/>
      <c r="J15" s="2"/>
      <c r="K15" s="2"/>
      <c r="L15" s="2"/>
    </row>
    <row r="16" spans="1:12" s="4" customFormat="1" x14ac:dyDescent="0.2">
      <c r="A16" s="22" t="s">
        <v>32</v>
      </c>
      <c r="B16" s="23" t="s">
        <v>33</v>
      </c>
      <c r="C16" s="24">
        <f>C17+C19</f>
        <v>387.1</v>
      </c>
      <c r="D16" s="24">
        <f t="shared" si="0"/>
        <v>387.1</v>
      </c>
      <c r="E16" s="24">
        <f>E17+E19</f>
        <v>432.8</v>
      </c>
      <c r="F16" s="24">
        <f>E15:E16/C16*100</f>
        <v>111.80573495220874</v>
      </c>
      <c r="G16" s="24">
        <f t="shared" si="2"/>
        <v>111.80573495220874</v>
      </c>
      <c r="H16" s="2"/>
      <c r="I16" s="2"/>
      <c r="J16" s="2"/>
      <c r="K16" s="2"/>
      <c r="L16" s="2"/>
    </row>
    <row r="17" spans="1:12" s="4" customFormat="1" ht="30.75" customHeight="1" x14ac:dyDescent="0.2">
      <c r="A17" s="31" t="s">
        <v>34</v>
      </c>
      <c r="B17" s="74" t="s">
        <v>35</v>
      </c>
      <c r="C17" s="26">
        <f>C18</f>
        <v>73.8</v>
      </c>
      <c r="D17" s="26">
        <f t="shared" si="0"/>
        <v>73.8</v>
      </c>
      <c r="E17" s="26">
        <f>E18</f>
        <v>53.1</v>
      </c>
      <c r="F17" s="26">
        <f>E17/C17*100</f>
        <v>71.951219512195124</v>
      </c>
      <c r="G17" s="26">
        <f t="shared" si="2"/>
        <v>71.951219512195124</v>
      </c>
      <c r="H17" s="2"/>
      <c r="I17" s="2"/>
      <c r="J17" s="2"/>
      <c r="K17" s="2"/>
      <c r="L17" s="2"/>
    </row>
    <row r="18" spans="1:12" s="4" customFormat="1" ht="129" customHeight="1" x14ac:dyDescent="0.2">
      <c r="A18" s="32" t="s">
        <v>87</v>
      </c>
      <c r="B18" s="57" t="s">
        <v>90</v>
      </c>
      <c r="C18" s="30">
        <v>73.8</v>
      </c>
      <c r="D18" s="30">
        <f t="shared" si="0"/>
        <v>73.8</v>
      </c>
      <c r="E18" s="30">
        <v>53.1</v>
      </c>
      <c r="F18" s="30">
        <f>E18/C18*100</f>
        <v>71.951219512195124</v>
      </c>
      <c r="G18" s="30">
        <f t="shared" si="2"/>
        <v>71.951219512195124</v>
      </c>
      <c r="H18" s="2"/>
      <c r="I18" s="2"/>
      <c r="J18" s="2"/>
      <c r="K18" s="2"/>
      <c r="L18" s="2"/>
    </row>
    <row r="19" spans="1:12" s="4" customFormat="1" ht="17.25" customHeight="1" x14ac:dyDescent="0.2">
      <c r="A19" s="33" t="s">
        <v>36</v>
      </c>
      <c r="B19" s="34" t="s">
        <v>37</v>
      </c>
      <c r="C19" s="26">
        <f>C21+C23</f>
        <v>313.3</v>
      </c>
      <c r="D19" s="26">
        <f t="shared" si="0"/>
        <v>313.3</v>
      </c>
      <c r="E19" s="26">
        <f>E21+E23</f>
        <v>379.7</v>
      </c>
      <c r="F19" s="26">
        <f>E19/C19*100</f>
        <v>121.19374401532077</v>
      </c>
      <c r="G19" s="26">
        <f t="shared" si="2"/>
        <v>121.19374401532077</v>
      </c>
      <c r="H19" s="2"/>
      <c r="I19" s="2"/>
      <c r="J19" s="2"/>
      <c r="K19" s="2"/>
      <c r="L19" s="2"/>
    </row>
    <row r="20" spans="1:12" s="4" customFormat="1" ht="21" customHeight="1" x14ac:dyDescent="0.2">
      <c r="A20" s="55" t="s">
        <v>77</v>
      </c>
      <c r="B20" s="54" t="s">
        <v>78</v>
      </c>
      <c r="C20" s="36">
        <f>C21</f>
        <v>91</v>
      </c>
      <c r="D20" s="36">
        <f>D21</f>
        <v>91</v>
      </c>
      <c r="E20" s="36">
        <f>E21</f>
        <v>151.6</v>
      </c>
      <c r="F20" s="36">
        <f>F21</f>
        <v>166.59340659340657</v>
      </c>
      <c r="G20" s="36">
        <f>G21</f>
        <v>166.59340659340657</v>
      </c>
      <c r="H20" s="2"/>
      <c r="I20" s="2"/>
      <c r="J20" s="2"/>
      <c r="K20" s="2"/>
      <c r="L20" s="2"/>
    </row>
    <row r="21" spans="1:12" s="4" customFormat="1" ht="99.75" customHeight="1" x14ac:dyDescent="0.2">
      <c r="A21" s="32" t="s">
        <v>88</v>
      </c>
      <c r="B21" s="57" t="s">
        <v>91</v>
      </c>
      <c r="C21" s="30">
        <v>91</v>
      </c>
      <c r="D21" s="30">
        <f t="shared" si="0"/>
        <v>91</v>
      </c>
      <c r="E21" s="30">
        <v>151.6</v>
      </c>
      <c r="F21" s="30">
        <f>E21/C21*100</f>
        <v>166.59340659340657</v>
      </c>
      <c r="G21" s="35">
        <f t="shared" si="2"/>
        <v>166.59340659340657</v>
      </c>
      <c r="H21" s="2"/>
      <c r="I21" s="2"/>
      <c r="J21" s="2"/>
      <c r="K21" s="2"/>
      <c r="L21" s="2"/>
    </row>
    <row r="22" spans="1:12" s="4" customFormat="1" ht="24.75" customHeight="1" x14ac:dyDescent="0.2">
      <c r="A22" s="55" t="s">
        <v>79</v>
      </c>
      <c r="B22" s="54" t="s">
        <v>80</v>
      </c>
      <c r="C22" s="36">
        <f>C23</f>
        <v>222.3</v>
      </c>
      <c r="D22" s="36">
        <f>D23</f>
        <v>222.3</v>
      </c>
      <c r="E22" s="36">
        <f>E23</f>
        <v>228.1</v>
      </c>
      <c r="F22" s="36">
        <f>F23</f>
        <v>102.6</v>
      </c>
      <c r="G22" s="56">
        <f>G23</f>
        <v>102.60908681961314</v>
      </c>
      <c r="H22" s="2"/>
      <c r="I22" s="2"/>
      <c r="J22" s="2"/>
      <c r="K22" s="2"/>
      <c r="L22" s="2"/>
    </row>
    <row r="23" spans="1:12" s="4" customFormat="1" ht="112.5" customHeight="1" x14ac:dyDescent="0.2">
      <c r="A23" s="32" t="s">
        <v>89</v>
      </c>
      <c r="B23" s="57" t="s">
        <v>92</v>
      </c>
      <c r="C23" s="30">
        <v>222.3</v>
      </c>
      <c r="D23" s="30">
        <f t="shared" si="0"/>
        <v>222.3</v>
      </c>
      <c r="E23" s="30">
        <v>228.1</v>
      </c>
      <c r="F23" s="30">
        <v>102.6</v>
      </c>
      <c r="G23" s="30">
        <f t="shared" si="2"/>
        <v>102.60908681961314</v>
      </c>
      <c r="H23" s="2"/>
      <c r="I23" s="2"/>
      <c r="J23" s="2"/>
      <c r="K23" s="2"/>
      <c r="L23" s="2"/>
    </row>
    <row r="24" spans="1:12" s="4" customFormat="1" ht="26.25" customHeight="1" x14ac:dyDescent="0.2">
      <c r="A24" s="22" t="s">
        <v>66</v>
      </c>
      <c r="B24" s="50" t="s">
        <v>67</v>
      </c>
      <c r="C24" s="24">
        <f t="shared" ref="C24:E24" si="3">C25</f>
        <v>0</v>
      </c>
      <c r="D24" s="58">
        <f>D25</f>
        <v>0</v>
      </c>
      <c r="E24" s="24">
        <f t="shared" si="3"/>
        <v>2</v>
      </c>
      <c r="F24" s="24"/>
      <c r="G24" s="24">
        <f>G25</f>
        <v>0</v>
      </c>
      <c r="H24" s="2"/>
      <c r="I24" s="2"/>
      <c r="J24" s="2"/>
      <c r="K24" s="2"/>
      <c r="L24" s="2"/>
    </row>
    <row r="25" spans="1:12" s="4" customFormat="1" ht="67.5" customHeight="1" x14ac:dyDescent="0.2">
      <c r="A25" s="25" t="s">
        <v>68</v>
      </c>
      <c r="B25" s="73" t="s">
        <v>69</v>
      </c>
      <c r="C25" s="26">
        <f>C26</f>
        <v>0</v>
      </c>
      <c r="D25" s="26">
        <f t="shared" si="0"/>
        <v>0</v>
      </c>
      <c r="E25" s="26">
        <f>E26</f>
        <v>2</v>
      </c>
      <c r="F25" s="26"/>
      <c r="G25" s="26"/>
      <c r="H25" s="2"/>
      <c r="I25" s="2"/>
      <c r="J25" s="2"/>
      <c r="K25" s="2"/>
      <c r="L25" s="2"/>
    </row>
    <row r="26" spans="1:12" s="4" customFormat="1" ht="77.25" customHeight="1" x14ac:dyDescent="0.2">
      <c r="A26" s="29" t="s">
        <v>70</v>
      </c>
      <c r="B26" s="53" t="s">
        <v>71</v>
      </c>
      <c r="C26" s="30">
        <v>0</v>
      </c>
      <c r="D26" s="30">
        <f t="shared" si="0"/>
        <v>0</v>
      </c>
      <c r="E26" s="30">
        <v>2</v>
      </c>
      <c r="F26" s="30"/>
      <c r="G26" s="30"/>
      <c r="H26" s="2"/>
      <c r="I26" s="2"/>
      <c r="J26" s="2"/>
      <c r="K26" s="2"/>
      <c r="L26" s="2"/>
    </row>
    <row r="27" spans="1:12" s="6" customFormat="1" ht="25.5" x14ac:dyDescent="0.2">
      <c r="A27" s="59" t="s">
        <v>15</v>
      </c>
      <c r="B27" s="60" t="s">
        <v>16</v>
      </c>
      <c r="C27" s="61">
        <f>C28</f>
        <v>3722.1</v>
      </c>
      <c r="D27" s="24">
        <f t="shared" si="0"/>
        <v>3722.1</v>
      </c>
      <c r="E27" s="61">
        <f>E28</f>
        <v>3722.1</v>
      </c>
      <c r="F27" s="61">
        <f>G27</f>
        <v>100</v>
      </c>
      <c r="G27" s="61">
        <f t="shared" ref="G27:G34" si="4">IF(C27=0,"-",IF(C27&lt;0,"-",IF(E27&lt;0,"-",IF(E27/C27&gt;2,"в "&amp;ROUND(E27/C27,1)&amp;" раза",E27/C27*100))))</f>
        <v>100</v>
      </c>
      <c r="H27" s="5"/>
      <c r="I27" s="5"/>
      <c r="J27" s="5"/>
      <c r="K27" s="5"/>
      <c r="L27" s="5"/>
    </row>
    <row r="28" spans="1:12" s="6" customFormat="1" ht="38.25" x14ac:dyDescent="0.2">
      <c r="A28" s="62" t="s">
        <v>17</v>
      </c>
      <c r="B28" s="65" t="s">
        <v>18</v>
      </c>
      <c r="C28" s="63">
        <f>C29+C34+C37+C42+C47</f>
        <v>3722.1</v>
      </c>
      <c r="D28" s="64">
        <f t="shared" si="0"/>
        <v>3722.1</v>
      </c>
      <c r="E28" s="63">
        <f>E29+E34+E37+E42+E47</f>
        <v>3722.1</v>
      </c>
      <c r="F28" s="63">
        <f t="shared" ref="F28:F49" si="5">G28</f>
        <v>100</v>
      </c>
      <c r="G28" s="63">
        <f t="shared" si="4"/>
        <v>100</v>
      </c>
      <c r="H28" s="5"/>
      <c r="I28" s="5"/>
      <c r="J28" s="5"/>
      <c r="K28" s="5"/>
      <c r="L28" s="5"/>
    </row>
    <row r="29" spans="1:12" s="6" customFormat="1" ht="38.25" customHeight="1" x14ac:dyDescent="0.2">
      <c r="A29" s="37" t="s">
        <v>19</v>
      </c>
      <c r="B29" s="66" t="s">
        <v>20</v>
      </c>
      <c r="C29" s="38">
        <f>C32+C30</f>
        <v>762.7</v>
      </c>
      <c r="D29" s="26">
        <f t="shared" si="0"/>
        <v>762.7</v>
      </c>
      <c r="E29" s="38">
        <f>E32+E30</f>
        <v>762.7</v>
      </c>
      <c r="F29" s="38">
        <f t="shared" si="5"/>
        <v>100</v>
      </c>
      <c r="G29" s="38">
        <f t="shared" si="4"/>
        <v>100</v>
      </c>
      <c r="H29" s="5"/>
      <c r="I29" s="5"/>
      <c r="J29" s="5"/>
      <c r="K29" s="5"/>
      <c r="L29" s="5"/>
    </row>
    <row r="30" spans="1:12" s="6" customFormat="1" ht="35.25" customHeight="1" x14ac:dyDescent="0.2">
      <c r="A30" s="39" t="s">
        <v>81</v>
      </c>
      <c r="B30" s="67" t="s">
        <v>46</v>
      </c>
      <c r="C30" s="40">
        <f>C31</f>
        <v>670.7</v>
      </c>
      <c r="D30" s="36">
        <f t="shared" si="0"/>
        <v>670.7</v>
      </c>
      <c r="E30" s="40">
        <f>E31</f>
        <v>670.7</v>
      </c>
      <c r="F30" s="40">
        <f t="shared" si="5"/>
        <v>100</v>
      </c>
      <c r="G30" s="40">
        <f>G31</f>
        <v>100</v>
      </c>
      <c r="H30" s="5"/>
      <c r="I30" s="5"/>
      <c r="J30" s="5"/>
      <c r="K30" s="5"/>
      <c r="L30" s="5"/>
    </row>
    <row r="31" spans="1:12" s="6" customFormat="1" ht="63.75" x14ac:dyDescent="0.2">
      <c r="A31" s="41" t="s">
        <v>82</v>
      </c>
      <c r="B31" s="68" t="s">
        <v>47</v>
      </c>
      <c r="C31" s="42">
        <v>670.7</v>
      </c>
      <c r="D31" s="30">
        <f t="shared" si="0"/>
        <v>670.7</v>
      </c>
      <c r="E31" s="42">
        <v>670.7</v>
      </c>
      <c r="F31" s="42">
        <f t="shared" si="5"/>
        <v>100</v>
      </c>
      <c r="G31" s="42">
        <v>100</v>
      </c>
      <c r="H31" s="5"/>
      <c r="I31" s="5"/>
      <c r="J31" s="5"/>
      <c r="K31" s="5"/>
      <c r="L31" s="5"/>
    </row>
    <row r="32" spans="1:12" s="8" customFormat="1" ht="39.75" customHeight="1" x14ac:dyDescent="0.2">
      <c r="A32" s="43" t="s">
        <v>25</v>
      </c>
      <c r="B32" s="69" t="s">
        <v>58</v>
      </c>
      <c r="C32" s="40">
        <f>C33</f>
        <v>92</v>
      </c>
      <c r="D32" s="36">
        <f t="shared" si="0"/>
        <v>92</v>
      </c>
      <c r="E32" s="40">
        <f>E33</f>
        <v>92</v>
      </c>
      <c r="F32" s="40">
        <f t="shared" si="5"/>
        <v>100</v>
      </c>
      <c r="G32" s="40">
        <f t="shared" si="4"/>
        <v>100</v>
      </c>
      <c r="H32" s="7"/>
      <c r="I32" s="7"/>
      <c r="J32" s="7"/>
      <c r="K32" s="7"/>
      <c r="L32" s="7"/>
    </row>
    <row r="33" spans="1:12" ht="51" x14ac:dyDescent="0.2">
      <c r="A33" s="44" t="s">
        <v>38</v>
      </c>
      <c r="B33" s="45" t="s">
        <v>59</v>
      </c>
      <c r="C33" s="42">
        <v>92</v>
      </c>
      <c r="D33" s="30">
        <f t="shared" si="0"/>
        <v>92</v>
      </c>
      <c r="E33" s="42">
        <v>92</v>
      </c>
      <c r="F33" s="42">
        <f t="shared" si="5"/>
        <v>100</v>
      </c>
      <c r="G33" s="42">
        <f t="shared" si="4"/>
        <v>100</v>
      </c>
    </row>
    <row r="34" spans="1:12" ht="42" customHeight="1" x14ac:dyDescent="0.2">
      <c r="A34" s="46" t="s">
        <v>26</v>
      </c>
      <c r="B34" s="70" t="s">
        <v>21</v>
      </c>
      <c r="C34" s="38">
        <f>C35</f>
        <v>429.1</v>
      </c>
      <c r="D34" s="26">
        <f t="shared" si="0"/>
        <v>429.1</v>
      </c>
      <c r="E34" s="38">
        <f>E35</f>
        <v>429.1</v>
      </c>
      <c r="F34" s="38">
        <f t="shared" si="5"/>
        <v>100</v>
      </c>
      <c r="G34" s="38">
        <f t="shared" si="4"/>
        <v>100</v>
      </c>
    </row>
    <row r="35" spans="1:12" x14ac:dyDescent="0.2">
      <c r="A35" s="48" t="s">
        <v>27</v>
      </c>
      <c r="B35" s="49" t="s">
        <v>22</v>
      </c>
      <c r="C35" s="40">
        <f>C36</f>
        <v>429.1</v>
      </c>
      <c r="D35" s="36">
        <f t="shared" si="0"/>
        <v>429.1</v>
      </c>
      <c r="E35" s="40">
        <f>E36</f>
        <v>429.1</v>
      </c>
      <c r="F35" s="40">
        <f t="shared" si="5"/>
        <v>100</v>
      </c>
      <c r="G35" s="40">
        <f t="shared" ref="G35" si="6">IF(C35=0,"-",IF(C35&lt;0,"-",IF(E35&lt;0,"-",IF(E35/C35&gt;2,"в "&amp;ROUND(E35/C35,1)&amp;" раза",E35/C35*100))))</f>
        <v>100</v>
      </c>
    </row>
    <row r="36" spans="1:12" ht="25.5" x14ac:dyDescent="0.2">
      <c r="A36" s="44" t="s">
        <v>39</v>
      </c>
      <c r="B36" s="71" t="s">
        <v>48</v>
      </c>
      <c r="C36" s="42">
        <v>429.1</v>
      </c>
      <c r="D36" s="30">
        <f t="shared" si="0"/>
        <v>429.1</v>
      </c>
      <c r="E36" s="42">
        <v>429.1</v>
      </c>
      <c r="F36" s="42">
        <f t="shared" si="5"/>
        <v>100</v>
      </c>
      <c r="G36" s="30">
        <f t="shared" ref="G36:G38" si="7">IF(C36=0,"-",IF(C36&lt;0,"-",IF(E36&lt;0,"-",IF(E36/C36&gt;2,"в "&amp;ROUND(E36/C36,1)&amp;" раза",E36/C36*100))))</f>
        <v>100</v>
      </c>
    </row>
    <row r="37" spans="1:12" ht="38.25" x14ac:dyDescent="0.2">
      <c r="A37" s="46" t="s">
        <v>28</v>
      </c>
      <c r="B37" s="47" t="s">
        <v>23</v>
      </c>
      <c r="C37" s="38">
        <f>C38+C40</f>
        <v>132.4</v>
      </c>
      <c r="D37" s="26">
        <f t="shared" si="0"/>
        <v>132.4</v>
      </c>
      <c r="E37" s="38">
        <f>E38+E40</f>
        <v>132.4</v>
      </c>
      <c r="F37" s="38">
        <f t="shared" si="5"/>
        <v>100</v>
      </c>
      <c r="G37" s="26">
        <f t="shared" si="7"/>
        <v>100</v>
      </c>
    </row>
    <row r="38" spans="1:12" ht="54" customHeight="1" x14ac:dyDescent="0.2">
      <c r="A38" s="48" t="s">
        <v>29</v>
      </c>
      <c r="B38" s="72" t="s">
        <v>60</v>
      </c>
      <c r="C38" s="40">
        <f>C39</f>
        <v>0.3</v>
      </c>
      <c r="D38" s="36">
        <f t="shared" si="0"/>
        <v>0.3</v>
      </c>
      <c r="E38" s="40">
        <f>E39</f>
        <v>0.3</v>
      </c>
      <c r="F38" s="40">
        <f t="shared" si="5"/>
        <v>100</v>
      </c>
      <c r="G38" s="40">
        <f t="shared" si="7"/>
        <v>100</v>
      </c>
    </row>
    <row r="39" spans="1:12" ht="54" customHeight="1" x14ac:dyDescent="0.2">
      <c r="A39" s="44" t="s">
        <v>40</v>
      </c>
      <c r="B39" s="45" t="s">
        <v>61</v>
      </c>
      <c r="C39" s="42">
        <v>0.3</v>
      </c>
      <c r="D39" s="30">
        <f t="shared" si="0"/>
        <v>0.3</v>
      </c>
      <c r="E39" s="42">
        <v>0.3</v>
      </c>
      <c r="F39" s="42">
        <f t="shared" si="5"/>
        <v>100</v>
      </c>
      <c r="G39" s="30">
        <f t="shared" ref="G39:G40" si="8">IF(C39=0,"-",IF(C39&lt;0,"-",IF(E39&lt;0,"-",IF(E39/C39&gt;2,"в "&amp;ROUND(E39/C39,1)&amp;" раза",E39/C39*100))))</f>
        <v>100</v>
      </c>
    </row>
    <row r="40" spans="1:12" ht="102" customHeight="1" x14ac:dyDescent="0.2">
      <c r="A40" s="48" t="s">
        <v>42</v>
      </c>
      <c r="B40" s="49" t="s">
        <v>50</v>
      </c>
      <c r="C40" s="40">
        <f>C41</f>
        <v>132.1</v>
      </c>
      <c r="D40" s="36">
        <f t="shared" si="0"/>
        <v>132.1</v>
      </c>
      <c r="E40" s="40">
        <f>E41</f>
        <v>132.1</v>
      </c>
      <c r="F40" s="40">
        <f t="shared" si="5"/>
        <v>100</v>
      </c>
      <c r="G40" s="40">
        <f t="shared" si="8"/>
        <v>100</v>
      </c>
    </row>
    <row r="41" spans="1:12" s="10" customFormat="1" ht="118.5" customHeight="1" x14ac:dyDescent="0.2">
      <c r="A41" s="44" t="s">
        <v>41</v>
      </c>
      <c r="B41" s="45" t="s">
        <v>49</v>
      </c>
      <c r="C41" s="42">
        <v>132.1</v>
      </c>
      <c r="D41" s="30">
        <f t="shared" si="0"/>
        <v>132.1</v>
      </c>
      <c r="E41" s="42">
        <v>132.1</v>
      </c>
      <c r="F41" s="42">
        <f t="shared" si="5"/>
        <v>100</v>
      </c>
      <c r="G41" s="30">
        <f t="shared" ref="G41" si="9">IF(C41=0,"-",IF(C41&lt;0,"-",IF(E41&lt;0,"-",IF(E41/C41&gt;2,"в "&amp;ROUND(E41/C41,1)&amp;" раза",E41/C41*100))))</f>
        <v>100</v>
      </c>
      <c r="H41" s="9"/>
      <c r="I41" s="9"/>
      <c r="J41" s="9"/>
      <c r="K41" s="9"/>
      <c r="L41" s="9"/>
    </row>
    <row r="42" spans="1:12" ht="25.5" x14ac:dyDescent="0.2">
      <c r="A42" s="46" t="s">
        <v>30</v>
      </c>
      <c r="B42" s="47" t="s">
        <v>24</v>
      </c>
      <c r="C42" s="38">
        <f>C43+C45</f>
        <v>2348.2999999999997</v>
      </c>
      <c r="D42" s="26">
        <f t="shared" si="0"/>
        <v>2348.2999999999997</v>
      </c>
      <c r="E42" s="38">
        <f>E43+E45</f>
        <v>2348.2999999999997</v>
      </c>
      <c r="F42" s="38">
        <f t="shared" si="5"/>
        <v>100</v>
      </c>
      <c r="G42" s="26">
        <f t="shared" ref="G42" si="10">IF(C42=0,"-",IF(C42&lt;0,"-",IF(E42&lt;0,"-",IF(E42/C42&gt;2,"в "&amp;ROUND(E42/C42,1)&amp;" раза",E42/C42*100))))</f>
        <v>100</v>
      </c>
    </row>
    <row r="43" spans="1:12" ht="102" x14ac:dyDescent="0.2">
      <c r="A43" s="48" t="s">
        <v>44</v>
      </c>
      <c r="B43" s="49" t="s">
        <v>45</v>
      </c>
      <c r="C43" s="40">
        <f>C44</f>
        <v>2318.1999999999998</v>
      </c>
      <c r="D43" s="36">
        <f t="shared" si="0"/>
        <v>2318.1999999999998</v>
      </c>
      <c r="E43" s="40">
        <f>E44</f>
        <v>2318.1999999999998</v>
      </c>
      <c r="F43" s="40">
        <f t="shared" si="5"/>
        <v>100</v>
      </c>
      <c r="G43" s="40">
        <f t="shared" ref="G43" si="11">IF(C43=0,"-",IF(C43&lt;0,"-",IF(E43&lt;0,"-",IF(E43/C43&gt;2,"в "&amp;ROUND(E43/C43,1)&amp;" раза",E43/C43*100))))</f>
        <v>100</v>
      </c>
    </row>
    <row r="44" spans="1:12" ht="110.25" customHeight="1" x14ac:dyDescent="0.2">
      <c r="A44" s="44" t="s">
        <v>51</v>
      </c>
      <c r="B44" s="45" t="s">
        <v>43</v>
      </c>
      <c r="C44" s="42">
        <v>2318.1999999999998</v>
      </c>
      <c r="D44" s="30">
        <f t="shared" si="0"/>
        <v>2318.1999999999998</v>
      </c>
      <c r="E44" s="42">
        <v>2318.1999999999998</v>
      </c>
      <c r="F44" s="42">
        <f t="shared" si="5"/>
        <v>100</v>
      </c>
      <c r="G44" s="42">
        <v>100</v>
      </c>
    </row>
    <row r="45" spans="1:12" ht="38.25" customHeight="1" x14ac:dyDescent="0.2">
      <c r="A45" s="48" t="s">
        <v>53</v>
      </c>
      <c r="B45" s="49" t="s">
        <v>54</v>
      </c>
      <c r="C45" s="40">
        <f>C46</f>
        <v>30.1</v>
      </c>
      <c r="D45" s="36">
        <f t="shared" si="0"/>
        <v>30.1</v>
      </c>
      <c r="E45" s="40">
        <f>E46</f>
        <v>30.1</v>
      </c>
      <c r="F45" s="40">
        <f>F46</f>
        <v>100</v>
      </c>
      <c r="G45" s="40">
        <f>G46</f>
        <v>100</v>
      </c>
    </row>
    <row r="46" spans="1:12" ht="38.25" customHeight="1" x14ac:dyDescent="0.2">
      <c r="A46" s="44" t="s">
        <v>52</v>
      </c>
      <c r="B46" s="45" t="s">
        <v>55</v>
      </c>
      <c r="C46" s="42">
        <v>30.1</v>
      </c>
      <c r="D46" s="30">
        <v>30.1</v>
      </c>
      <c r="E46" s="42">
        <v>30.1</v>
      </c>
      <c r="F46" s="42">
        <v>100</v>
      </c>
      <c r="G46" s="42">
        <v>100</v>
      </c>
    </row>
    <row r="47" spans="1:12" ht="32.25" customHeight="1" x14ac:dyDescent="0.2">
      <c r="A47" s="46" t="s">
        <v>72</v>
      </c>
      <c r="B47" s="47" t="s">
        <v>75</v>
      </c>
      <c r="C47" s="38">
        <f t="shared" ref="C47:G48" si="12">C48</f>
        <v>49.6</v>
      </c>
      <c r="D47" s="26">
        <f t="shared" si="12"/>
        <v>49.6</v>
      </c>
      <c r="E47" s="38">
        <f t="shared" si="12"/>
        <v>49.6</v>
      </c>
      <c r="F47" s="38">
        <f t="shared" si="12"/>
        <v>100</v>
      </c>
      <c r="G47" s="38">
        <f t="shared" si="12"/>
        <v>100</v>
      </c>
    </row>
    <row r="48" spans="1:12" ht="38.25" customHeight="1" x14ac:dyDescent="0.2">
      <c r="A48" s="48" t="s">
        <v>73</v>
      </c>
      <c r="B48" s="72" t="s">
        <v>76</v>
      </c>
      <c r="C48" s="40">
        <f t="shared" si="12"/>
        <v>49.6</v>
      </c>
      <c r="D48" s="36">
        <f t="shared" si="12"/>
        <v>49.6</v>
      </c>
      <c r="E48" s="40">
        <f t="shared" si="12"/>
        <v>49.6</v>
      </c>
      <c r="F48" s="40">
        <f t="shared" si="12"/>
        <v>100</v>
      </c>
      <c r="G48" s="40">
        <f t="shared" si="12"/>
        <v>100</v>
      </c>
    </row>
    <row r="49" spans="1:7" ht="41.25" customHeight="1" x14ac:dyDescent="0.2">
      <c r="A49" s="44" t="s">
        <v>74</v>
      </c>
      <c r="B49" s="71" t="s">
        <v>76</v>
      </c>
      <c r="C49" s="42">
        <v>49.6</v>
      </c>
      <c r="D49" s="30">
        <f t="shared" si="0"/>
        <v>49.6</v>
      </c>
      <c r="E49" s="42">
        <v>49.6</v>
      </c>
      <c r="F49" s="42">
        <f t="shared" si="5"/>
        <v>100</v>
      </c>
      <c r="G49" s="30">
        <f t="shared" ref="G49" si="13">IF(C49=0,"-",IF(C49&lt;0,"-",IF(E49&lt;0,"-",IF(E49/C49&gt;2,"в "&amp;ROUND(E49/C49,1)&amp;" раза",E49/C49*100))))</f>
        <v>100</v>
      </c>
    </row>
  </sheetData>
  <autoFilter ref="A9:L49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80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</cp:lastModifiedBy>
  <cp:lastPrinted>2024-02-12T11:44:47Z</cp:lastPrinted>
  <dcterms:created xsi:type="dcterms:W3CDTF">2021-04-13T11:54:42Z</dcterms:created>
  <dcterms:modified xsi:type="dcterms:W3CDTF">2025-05-05T13:44:27Z</dcterms:modified>
</cp:coreProperties>
</file>