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лтарский сс\Решение об исполнении 2024 год\"/>
    </mc:Choice>
  </mc:AlternateContent>
  <xr:revisionPtr revIDLastSave="0" documentId="13_ncr:1_{F0991038-6B2A-474A-A585-157C2EC9684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Доходы!$A$9:$L$47</definedName>
    <definedName name="_xlnm.Print_Titles" localSheetId="0">Доходы!$8:$9</definedName>
    <definedName name="_xlnm.Print_Area" localSheetId="0">Доходы!$A$1:$G$47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F25" i="1"/>
  <c r="E25" i="1"/>
  <c r="D25" i="1"/>
  <c r="C25" i="1"/>
  <c r="E23" i="1"/>
  <c r="D23" i="1"/>
  <c r="C23" i="1"/>
  <c r="D14" i="1"/>
  <c r="F14" i="1" s="1"/>
  <c r="D29" i="1"/>
  <c r="C29" i="1"/>
  <c r="F30" i="1"/>
  <c r="F29" i="1" s="1"/>
  <c r="C13" i="1"/>
  <c r="E13" i="1"/>
  <c r="D13" i="1"/>
  <c r="D12" i="1" s="1"/>
  <c r="F47" i="1"/>
  <c r="F46" i="1" s="1"/>
  <c r="F45" i="1" s="1"/>
  <c r="F44" i="1"/>
  <c r="F43" i="1" s="1"/>
  <c r="F42" i="1"/>
  <c r="F41" i="1" s="1"/>
  <c r="F40" i="1" s="1"/>
  <c r="F39" i="1"/>
  <c r="F38" i="1" s="1"/>
  <c r="F37" i="1"/>
  <c r="F36" i="1" s="1"/>
  <c r="F35" i="1" s="1"/>
  <c r="F32" i="1"/>
  <c r="F26" i="1"/>
  <c r="F24" i="1"/>
  <c r="F23" i="1" s="1"/>
  <c r="F21" i="1"/>
  <c r="F20" i="1" s="1"/>
  <c r="F18" i="1"/>
  <c r="F17" i="1" s="1"/>
  <c r="F16" i="1" s="1"/>
  <c r="D31" i="1"/>
  <c r="D46" i="1"/>
  <c r="D45" i="1" s="1"/>
  <c r="D43" i="1"/>
  <c r="D41" i="1"/>
  <c r="D40" i="1" s="1"/>
  <c r="D38" i="1"/>
  <c r="D36" i="1"/>
  <c r="D22" i="1"/>
  <c r="D20" i="1"/>
  <c r="D17" i="1"/>
  <c r="D16" i="1" s="1"/>
  <c r="E29" i="1"/>
  <c r="G36" i="1"/>
  <c r="E36" i="1"/>
  <c r="C36" i="1"/>
  <c r="E16" i="1"/>
  <c r="E22" i="1"/>
  <c r="C22" i="1"/>
  <c r="C17" i="1"/>
  <c r="C16" i="1" s="1"/>
  <c r="G18" i="1" l="1"/>
  <c r="G17" i="1"/>
  <c r="G16" i="1" s="1"/>
  <c r="G30" i="1"/>
  <c r="G29" i="1" s="1"/>
  <c r="D28" i="1"/>
  <c r="D27" i="1" s="1"/>
  <c r="D35" i="1"/>
  <c r="F22" i="1"/>
  <c r="D19" i="1"/>
  <c r="D11" i="1" s="1"/>
  <c r="F13" i="1"/>
  <c r="G47" i="1"/>
  <c r="G44" i="1"/>
  <c r="G42" i="1"/>
  <c r="E38" i="1"/>
  <c r="E35" i="1" s="1"/>
  <c r="E46" i="1"/>
  <c r="E45" i="1" s="1"/>
  <c r="C46" i="1"/>
  <c r="C45" i="1" s="1"/>
  <c r="E43" i="1"/>
  <c r="C43" i="1"/>
  <c r="E41" i="1"/>
  <c r="C41" i="1"/>
  <c r="C38" i="1"/>
  <c r="C35" i="1" s="1"/>
  <c r="G39" i="1"/>
  <c r="D34" i="1" l="1"/>
  <c r="D33" i="1" s="1"/>
  <c r="D10" i="1" s="1"/>
  <c r="C40" i="1"/>
  <c r="C34" i="1" s="1"/>
  <c r="E40" i="1"/>
  <c r="E34" i="1" s="1"/>
  <c r="G43" i="1"/>
  <c r="G41" i="1"/>
  <c r="G46" i="1"/>
  <c r="E31" i="1"/>
  <c r="G21" i="1"/>
  <c r="E20" i="1"/>
  <c r="C20" i="1"/>
  <c r="E17" i="1"/>
  <c r="E12" i="1"/>
  <c r="C12" i="1"/>
  <c r="G38" i="1"/>
  <c r="G32" i="1"/>
  <c r="C31" i="1"/>
  <c r="C28" i="1" s="1"/>
  <c r="G26" i="1"/>
  <c r="G15" i="1"/>
  <c r="G14" i="1"/>
  <c r="E28" i="1" l="1"/>
  <c r="F28" i="1" s="1"/>
  <c r="G28" i="1" s="1"/>
  <c r="G27" i="1" s="1"/>
  <c r="F31" i="1"/>
  <c r="F12" i="1"/>
  <c r="G45" i="1"/>
  <c r="G40" i="1"/>
  <c r="C19" i="1"/>
  <c r="C11" i="1" s="1"/>
  <c r="C27" i="1"/>
  <c r="E27" i="1"/>
  <c r="E19" i="1"/>
  <c r="G24" i="1"/>
  <c r="G23" i="1" s="1"/>
  <c r="G20" i="1"/>
  <c r="G22" i="1"/>
  <c r="G31" i="1"/>
  <c r="G13" i="1"/>
  <c r="F27" i="1" l="1"/>
  <c r="E11" i="1"/>
  <c r="F11" i="1" s="1"/>
  <c r="F19" i="1"/>
  <c r="E33" i="1"/>
  <c r="G19" i="1"/>
  <c r="G35" i="1"/>
  <c r="G12" i="1"/>
  <c r="E10" i="1" l="1"/>
  <c r="G10" i="1" s="1"/>
  <c r="G11" i="1"/>
  <c r="G34" i="1" l="1"/>
  <c r="F34" i="1"/>
  <c r="C33" i="1"/>
  <c r="C10" i="1" l="1"/>
  <c r="F10" i="1" s="1"/>
  <c r="F33" i="1"/>
  <c r="G33" i="1"/>
</calcChain>
</file>

<file path=xl/sharedStrings.xml><?xml version="1.0" encoding="utf-8"?>
<sst xmlns="http://schemas.openxmlformats.org/spreadsheetml/2006/main" count="90" uniqueCount="90">
  <si>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</si>
  <si>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</si>
  <si>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</si>
  <si>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</si>
  <si>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</si>
  <si>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</si>
  <si>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</si>
  <si>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</si>
  <si>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</si>
  <si>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</si>
  <si>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</si>
  <si>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</si>
  <si>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</si>
  <si>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</si>
  <si>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</si>
  <si>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</si>
  <si>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</si>
  <si>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</si>
  <si>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</si>
  <si>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</si>
  <si>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</si>
  <si>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</si>
  <si>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</si>
  <si>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</si>
  <si>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</si>
  <si>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</si>
  <si>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</si>
  <si>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</si>
  <si>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</si>
  <si>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</si>
  <si>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</si>
  <si>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</si>
  <si>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</si>
  <si>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</si>
  <si>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</si>
  <si>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</si>
  <si>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</si>
  <si>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</si>
  <si>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</si>
  <si>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</si>
  <si>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</si>
  <si>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</si>
  <si>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</si>
  <si>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</si>
  <si>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</si>
  <si>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</si>
  <si>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</si>
  <si>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</si>
  <si>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</si>
  <si>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</si>
  <si>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</si>
  <si>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</si>
  <si>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</si>
  <si>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</si>
  <si>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</si>
  <si>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</si>
  <si>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</si>
  <si>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</si>
  <si>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</si>
  <si>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</si>
  <si>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</si>
  <si>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</si>
  <si>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</si>
  <si>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</si>
  <si>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1 11 05025 10 0000 120</t>
  </si>
  <si>
    <t xml:space="preserve">2 02 15001 00 0000 150 </t>
  </si>
  <si>
    <t>2 02 15001 10 0000 150</t>
  </si>
  <si>
    <t>Субвенции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</si>
  <si>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</si>
  <si>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План с изменениями в соответствии с уведоилениями МФ РМ </t>
  </si>
  <si>
    <t>Процент исполнения от утвержденного плана</t>
  </si>
  <si>
    <t>Процент исполнения от плана с учетом изменений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</si>
  <si>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Ромодановского муниципального района Республики Мордовия за 2024 год"</t>
  </si>
  <si>
    <t>ДОХОДЫ БЮЖЕТА АЛТАРСКОГО СЕЛЬСКОГО ПОСЕЛЕНИЯ РОМОДАНОВСКОГО МУНИЦИПАЛЬНОГО РАЙОНА РЕСПУБЛИКИ МОРДОВИЯ ЗА 2024 ГОД ПО КОДАМ КЛАССИФИКАЦИИ ДОХОДОВ БЮДЖЕТА</t>
  </si>
  <si>
    <t>План, утвержденный решением Совета депутатов о бюджете района на 2024 год</t>
  </si>
  <si>
    <t>1 01 02010 01 1000 110</t>
  </si>
  <si>
    <t>1 01 02030 01 1000 110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</si>
  <si>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</si>
  <si>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</si>
  <si>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</si>
  <si>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1 05 03010 01 1000 110</t>
  </si>
  <si>
    <t>1 06 06033 10 1000 110</t>
  </si>
  <si>
    <t>1 06 6030 00 0000 110</t>
  </si>
  <si>
    <t>Земельный налог с организаций</t>
  </si>
  <si>
    <t>1 06 06040 00 0000 110</t>
  </si>
  <si>
    <t>Земельный налог с физических лиц</t>
  </si>
  <si>
    <t>1 06 06043  10 1000 110</t>
  </si>
  <si>
    <t>Дотации бюджетам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</si>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</sst>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9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Border="1" applyAlignment="1">
      <alignment horizontal="center" vertical="top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0" fontId="18" fillId="38" borderId="10" xfId="0" applyFont="1" applyFill="1" applyBorder="1" applyAlignment="1">
      <alignment horizontal="justify" vertical="top" wrapText="1"/>
    </xf>
    <xf numFmtId="164" fontId="18" fillId="38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0" fontId="18" fillId="41" borderId="10" xfId="1" applyFont="1" applyFill="1" applyBorder="1" applyAlignment="1">
      <alignment horizontal="center" vertical="top"/>
    </xf>
    <xf numFmtId="164" fontId="18" fillId="41" borderId="10" xfId="1" applyNumberFormat="1" applyFont="1" applyFill="1" applyBorder="1" applyAlignment="1">
      <alignment horizontal="right"/>
    </xf>
    <xf numFmtId="3" fontId="18" fillId="41" borderId="10" xfId="1" applyNumberFormat="1" applyFont="1" applyFill="1" applyBorder="1" applyAlignment="1">
      <alignment horizontal="center" vertical="top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49" fontId="40" fillId="38" borderId="18" xfId="157" applyFont="1" applyFill="1" applyBorder="1">
      <alignment horizontal="center"/>
    </xf>
    <xf numFmtId="164" fontId="18" fillId="38" borderId="10" xfId="1" applyNumberFormat="1" applyFont="1" applyFill="1" applyBorder="1" applyAlignment="1">
      <alignment horizontal="right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49" fontId="40" fillId="41" borderId="25" xfId="157" applyFont="1" applyFill="1" applyBorder="1">
      <alignment horizontal="center"/>
    </xf>
    <xf numFmtId="0" fontId="40" fillId="41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41" fillId="0" borderId="10" xfId="0" applyFont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vertical="center" wrapText="1"/>
    </xf>
    <xf numFmtId="49" fontId="41" fillId="0" borderId="10" xfId="0" applyNumberFormat="1" applyFont="1" applyBorder="1" applyAlignment="1">
      <alignment horizontal="center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0" fontId="38" fillId="38" borderId="10" xfId="0" applyFont="1" applyFill="1" applyBorder="1" applyAlignment="1">
      <alignment horizontal="justify" vertical="top" wrapText="1"/>
    </xf>
    <xf numFmtId="0" fontId="38" fillId="38" borderId="10" xfId="0" applyFont="1" applyFill="1" applyBorder="1" applyAlignment="1">
      <alignment horizontal="left" vertical="top" wrapText="1"/>
    </xf>
    <xf numFmtId="164" fontId="38" fillId="38" borderId="10" xfId="0" applyNumberFormat="1" applyFont="1" applyFill="1" applyBorder="1" applyAlignment="1">
      <alignment horizontal="right"/>
    </xf>
    <xf numFmtId="0" fontId="18" fillId="38" borderId="10" xfId="0" applyFont="1" applyFill="1" applyBorder="1" applyAlignment="1">
      <alignment horizontal="left" vertical="top" wrapText="1"/>
    </xf>
    <xf numFmtId="0" fontId="18" fillId="39" borderId="10" xfId="1" applyFont="1" applyFill="1" applyBorder="1" applyAlignment="1">
      <alignment horizontal="left" vertical="top" wrapText="1"/>
    </xf>
    <xf numFmtId="0" fontId="37" fillId="41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165" fontId="41" fillId="0" borderId="0" xfId="0" applyNumberFormat="1" applyFont="1" applyAlignment="1">
      <alignment horizont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7"/>
  <sheetViews>
    <sheetView tabSelected="1" view="pageBreakPreview" zoomScale="90" zoomScaleNormal="100" zoomScaleSheetLayoutView="90" workbookViewId="0">
      <pane xSplit="2" ySplit="10" topLeftCell="C31" activePane="bottomRight" state="frozen"/>
      <selection pane="topRight" activeCell="C1" sqref="C1"/>
      <selection pane="bottomLeft" activeCell="A11" sqref="A11"/>
      <selection pane="bottomRight" activeCell="B30" sqref="B30"/>
    </sheetView>
  </sheetViews>
  <sheetFormatPr defaultColWidth="9.140625" defaultRowHeight="12.75" x14ac:dyDescent="0.2"/>
  <cols>
    <col min="1" max="1" width="21.140625" style="12" customWidth="1"/>
    <col min="2" max="2" width="39.7109375" style="3" customWidth="1"/>
    <col min="3" max="3" width="13.7109375" style="3" customWidth="1"/>
    <col min="4" max="4" width="12.28515625" style="3" customWidth="1"/>
    <col min="5" max="5" width="10.140625" style="3" customWidth="1"/>
    <col min="6" max="6" width="11.140625" style="3" customWidth="1"/>
    <col min="7" max="7" width="14.140625" style="11" customWidth="1"/>
    <col min="8" max="12" width="9.140625" style="2"/>
    <col min="13" max="16384" width="9.140625" style="3"/>
  </cols>
  <sheetData>
    <row r="1" spans="1:12" ht="15" x14ac:dyDescent="0.25">
      <c r="A1" s="13"/>
      <c r="B1" s="1"/>
      <c r="C1" s="76" t="s">
        <v>37</v>
      </c>
      <c r="D1" s="76"/>
      <c r="E1" s="76"/>
      <c r="F1" s="76"/>
      <c r="G1" s="76"/>
    </row>
    <row r="2" spans="1:12" ht="14.25" customHeight="1" x14ac:dyDescent="0.25">
      <c r="A2" s="13"/>
      <c r="B2" s="1"/>
      <c r="C2" s="77" t="s">
        <v>72</v>
      </c>
      <c r="D2" s="77"/>
      <c r="E2" s="77"/>
      <c r="F2" s="77"/>
      <c r="G2" s="77"/>
    </row>
    <row r="3" spans="1:12" ht="27" hidden="1" customHeight="1" x14ac:dyDescent="0.25">
      <c r="A3" s="13"/>
      <c r="B3" s="1"/>
      <c r="C3" s="77"/>
      <c r="D3" s="77"/>
      <c r="E3" s="77"/>
      <c r="F3" s="77"/>
      <c r="G3" s="77"/>
    </row>
    <row r="4" spans="1:12" ht="60.75" customHeight="1" x14ac:dyDescent="0.25">
      <c r="A4" s="13"/>
      <c r="B4" s="1"/>
      <c r="C4" s="77"/>
      <c r="D4" s="77"/>
      <c r="E4" s="77"/>
      <c r="F4" s="77"/>
      <c r="G4" s="77"/>
    </row>
    <row r="5" spans="1:12" ht="0.75" customHeight="1" x14ac:dyDescent="0.25">
      <c r="A5" s="13"/>
      <c r="B5" s="14"/>
      <c r="C5" s="78"/>
      <c r="D5" s="78"/>
      <c r="E5" s="78"/>
      <c r="F5" s="78"/>
      <c r="G5" s="78"/>
    </row>
    <row r="6" spans="1:12" ht="64.5" customHeight="1" x14ac:dyDescent="0.2">
      <c r="A6" s="75" t="s">
        <v>73</v>
      </c>
      <c r="B6" s="75"/>
      <c r="C6" s="75"/>
      <c r="D6" s="75"/>
      <c r="E6" s="75"/>
      <c r="F6" s="75"/>
      <c r="G6" s="75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96" customHeight="1" x14ac:dyDescent="0.2">
      <c r="A8" s="59" t="s">
        <v>1</v>
      </c>
      <c r="B8" s="59" t="s">
        <v>2</v>
      </c>
      <c r="C8" s="60" t="s">
        <v>74</v>
      </c>
      <c r="D8" s="60" t="s">
        <v>69</v>
      </c>
      <c r="E8" s="60" t="s">
        <v>3</v>
      </c>
      <c r="F8" s="60" t="s">
        <v>70</v>
      </c>
      <c r="G8" s="60" t="s">
        <v>71</v>
      </c>
    </row>
    <row r="9" spans="1:12" x14ac:dyDescent="0.2">
      <c r="A9" s="61">
        <v>1</v>
      </c>
      <c r="B9" s="61">
        <v>2</v>
      </c>
      <c r="C9" s="61" t="s">
        <v>4</v>
      </c>
      <c r="D9" s="61"/>
      <c r="E9" s="61" t="s">
        <v>5</v>
      </c>
      <c r="F9" s="61"/>
      <c r="G9" s="61" t="s">
        <v>6</v>
      </c>
    </row>
    <row r="10" spans="1:12" s="4" customFormat="1" ht="17.25" customHeight="1" x14ac:dyDescent="0.2">
      <c r="A10" s="19" t="s">
        <v>7</v>
      </c>
      <c r="B10" s="20" t="s">
        <v>8</v>
      </c>
      <c r="C10" s="21">
        <f>C11+C33+C27</f>
        <v>1810.6</v>
      </c>
      <c r="D10" s="21">
        <f>D11+D27+D33</f>
        <v>1810.6000000000001</v>
      </c>
      <c r="E10" s="21">
        <f>E11+E33+E27</f>
        <v>1851.8000000000002</v>
      </c>
      <c r="F10" s="21">
        <f t="shared" ref="F10:F13" si="0">E10/C10*100</f>
        <v>102.27548878824702</v>
      </c>
      <c r="G10" s="21">
        <f>E10/D10*100</f>
        <v>102.27548878824699</v>
      </c>
      <c r="H10" s="2"/>
      <c r="I10" s="2"/>
      <c r="J10" s="2"/>
      <c r="K10" s="2"/>
      <c r="L10" s="2"/>
    </row>
    <row r="11" spans="1:12" s="4" customFormat="1" ht="26.25" customHeight="1" x14ac:dyDescent="0.2">
      <c r="A11" s="19" t="s">
        <v>9</v>
      </c>
      <c r="B11" s="20" t="s">
        <v>10</v>
      </c>
      <c r="C11" s="21">
        <f>C12+C16+C19</f>
        <v>458.3</v>
      </c>
      <c r="D11" s="21">
        <f>D12+D16+D19</f>
        <v>458.3</v>
      </c>
      <c r="E11" s="21">
        <f>E12+E16+E19</f>
        <v>514.20000000000005</v>
      </c>
      <c r="F11" s="21">
        <f t="shared" si="0"/>
        <v>112.19725070914248</v>
      </c>
      <c r="G11" s="21">
        <f t="shared" ref="G11:G12" si="1">IF(C11=0,"-",IF(C11&lt;0,"-",IF(E11&lt;0,"-",IF(E11/C11&gt;2,"в "&amp;ROUND(E11/C11,1)&amp;" раза",E11/C11*100))))</f>
        <v>112.19725070914248</v>
      </c>
      <c r="H11" s="2"/>
      <c r="I11" s="2"/>
      <c r="J11" s="2"/>
      <c r="K11" s="2"/>
      <c r="L11" s="2"/>
    </row>
    <row r="12" spans="1:12" s="4" customFormat="1" ht="17.25" customHeight="1" x14ac:dyDescent="0.2">
      <c r="A12" s="19" t="s">
        <v>11</v>
      </c>
      <c r="B12" s="20" t="s">
        <v>12</v>
      </c>
      <c r="C12" s="21">
        <f>C13</f>
        <v>25.8</v>
      </c>
      <c r="D12" s="21">
        <f>D13</f>
        <v>25.8</v>
      </c>
      <c r="E12" s="21">
        <f>E13</f>
        <v>35.4</v>
      </c>
      <c r="F12" s="21">
        <f t="shared" si="0"/>
        <v>137.2093023255814</v>
      </c>
      <c r="G12" s="21">
        <f t="shared" si="1"/>
        <v>137.2093023255814</v>
      </c>
      <c r="H12" s="2"/>
      <c r="I12" s="2"/>
      <c r="J12" s="2"/>
      <c r="K12" s="2"/>
      <c r="L12" s="2"/>
    </row>
    <row r="13" spans="1:12" s="4" customFormat="1" ht="16.5" customHeight="1" x14ac:dyDescent="0.2">
      <c r="A13" s="22" t="s">
        <v>13</v>
      </c>
      <c r="B13" s="23" t="s">
        <v>14</v>
      </c>
      <c r="C13" s="24">
        <f>C14</f>
        <v>25.8</v>
      </c>
      <c r="D13" s="24">
        <f>D14</f>
        <v>25.8</v>
      </c>
      <c r="E13" s="24">
        <f>E14+E15</f>
        <v>35.4</v>
      </c>
      <c r="F13" s="24">
        <f t="shared" si="0"/>
        <v>137.2093023255814</v>
      </c>
      <c r="G13" s="24">
        <f t="shared" ref="G13:G26" si="2">IF(C13=0,"-",IF(C13&lt;0,"-",IF(E13&lt;0,"-",IF(E13/C13&gt;2,"в "&amp;ROUND(E13/C13,1)&amp;" раза",E13/C13*100))))</f>
        <v>137.2093023255814</v>
      </c>
      <c r="H13" s="2"/>
      <c r="I13" s="2"/>
      <c r="J13" s="2"/>
      <c r="K13" s="2"/>
      <c r="L13" s="2"/>
    </row>
    <row r="14" spans="1:12" s="4" customFormat="1" ht="114" customHeight="1" x14ac:dyDescent="0.2">
      <c r="A14" s="25" t="s">
        <v>75</v>
      </c>
      <c r="B14" s="62" t="s">
        <v>77</v>
      </c>
      <c r="C14" s="26">
        <v>25.8</v>
      </c>
      <c r="D14" s="26">
        <f>C14</f>
        <v>25.8</v>
      </c>
      <c r="E14" s="26">
        <v>31.6</v>
      </c>
      <c r="F14" s="26">
        <f>E14/D14*100</f>
        <v>122.48062015503875</v>
      </c>
      <c r="G14" s="26">
        <f t="shared" si="2"/>
        <v>122.48062015503875</v>
      </c>
      <c r="H14" s="2"/>
      <c r="I14" s="2"/>
      <c r="J14" s="2"/>
      <c r="K14" s="2"/>
      <c r="L14" s="2"/>
    </row>
    <row r="15" spans="1:12" s="4" customFormat="1" ht="93.75" customHeight="1" x14ac:dyDescent="0.2">
      <c r="A15" s="27" t="s">
        <v>76</v>
      </c>
      <c r="B15" s="63" t="s">
        <v>78</v>
      </c>
      <c r="C15" s="28"/>
      <c r="D15" s="28"/>
      <c r="E15" s="28">
        <v>3.8</v>
      </c>
      <c r="F15" s="28"/>
      <c r="G15" s="28" t="str">
        <f t="shared" si="2"/>
        <v>-</v>
      </c>
      <c r="H15" s="2"/>
      <c r="I15" s="2"/>
      <c r="J15" s="2"/>
      <c r="K15" s="2"/>
      <c r="L15" s="2"/>
    </row>
    <row r="16" spans="1:12" s="4" customFormat="1" x14ac:dyDescent="0.2">
      <c r="A16" s="29" t="s">
        <v>15</v>
      </c>
      <c r="B16" s="30" t="s">
        <v>16</v>
      </c>
      <c r="C16" s="31">
        <f>C17</f>
        <v>1.8</v>
      </c>
      <c r="D16" s="31">
        <f>D17</f>
        <v>1.8</v>
      </c>
      <c r="E16" s="31">
        <f>E18</f>
        <v>4.0999999999999996</v>
      </c>
      <c r="F16" s="31">
        <f>F17</f>
        <v>227.77777777777777</v>
      </c>
      <c r="G16" s="31">
        <f>G17</f>
        <v>227.77777777777777</v>
      </c>
      <c r="H16" s="2"/>
      <c r="I16" s="2"/>
      <c r="J16" s="2"/>
      <c r="K16" s="2"/>
      <c r="L16" s="2"/>
    </row>
    <row r="17" spans="1:12" s="4" customFormat="1" x14ac:dyDescent="0.2">
      <c r="A17" s="22" t="s">
        <v>17</v>
      </c>
      <c r="B17" s="23" t="s">
        <v>18</v>
      </c>
      <c r="C17" s="24">
        <f>C18</f>
        <v>1.8</v>
      </c>
      <c r="D17" s="24">
        <f>D18</f>
        <v>1.8</v>
      </c>
      <c r="E17" s="24">
        <f>E18</f>
        <v>4.0999999999999996</v>
      </c>
      <c r="F17" s="24">
        <f>F18</f>
        <v>227.77777777777777</v>
      </c>
      <c r="G17" s="24">
        <f>F17</f>
        <v>227.77777777777777</v>
      </c>
      <c r="H17" s="2"/>
      <c r="I17" s="2"/>
      <c r="J17" s="2"/>
      <c r="K17" s="2"/>
      <c r="L17" s="2"/>
    </row>
    <row r="18" spans="1:12" s="4" customFormat="1" ht="52.5" customHeight="1" x14ac:dyDescent="0.2">
      <c r="A18" s="27" t="s">
        <v>80</v>
      </c>
      <c r="B18" s="63" t="s">
        <v>49</v>
      </c>
      <c r="C18" s="28">
        <v>1.8</v>
      </c>
      <c r="D18" s="28">
        <v>1.8</v>
      </c>
      <c r="E18" s="28">
        <v>4.0999999999999996</v>
      </c>
      <c r="F18" s="28">
        <f>E18/C18*100</f>
        <v>227.77777777777777</v>
      </c>
      <c r="G18" s="28">
        <f>F18</f>
        <v>227.77777777777777</v>
      </c>
      <c r="H18" s="2"/>
      <c r="I18" s="2"/>
      <c r="J18" s="2"/>
      <c r="K18" s="2"/>
      <c r="L18" s="2"/>
    </row>
    <row r="19" spans="1:12" s="4" customFormat="1" x14ac:dyDescent="0.2">
      <c r="A19" s="29" t="s">
        <v>38</v>
      </c>
      <c r="B19" s="30" t="s">
        <v>39</v>
      </c>
      <c r="C19" s="31">
        <f>C20+C22</f>
        <v>430.7</v>
      </c>
      <c r="D19" s="31">
        <f>D20+D22</f>
        <v>430.7</v>
      </c>
      <c r="E19" s="31">
        <f>E20+E22</f>
        <v>474.70000000000005</v>
      </c>
      <c r="F19" s="31">
        <f>E19/C19*100</f>
        <v>110.21592755978639</v>
      </c>
      <c r="G19" s="31">
        <f t="shared" si="2"/>
        <v>110.21592755978639</v>
      </c>
      <c r="H19" s="2"/>
      <c r="I19" s="2"/>
      <c r="J19" s="2"/>
      <c r="K19" s="2"/>
      <c r="L19" s="2"/>
    </row>
    <row r="20" spans="1:12" s="4" customFormat="1" ht="30.75" customHeight="1" x14ac:dyDescent="0.2">
      <c r="A20" s="32" t="s">
        <v>40</v>
      </c>
      <c r="B20" s="33" t="s">
        <v>41</v>
      </c>
      <c r="C20" s="24">
        <f>C21</f>
        <v>151.80000000000001</v>
      </c>
      <c r="D20" s="24">
        <f>D21</f>
        <v>151.80000000000001</v>
      </c>
      <c r="E20" s="24">
        <f>E21</f>
        <v>175.9</v>
      </c>
      <c r="F20" s="24">
        <f>F21</f>
        <v>115.87615283267456</v>
      </c>
      <c r="G20" s="24">
        <f t="shared" si="2"/>
        <v>115.87615283267456</v>
      </c>
      <c r="H20" s="2"/>
      <c r="I20" s="2"/>
      <c r="J20" s="2"/>
      <c r="K20" s="2"/>
      <c r="L20" s="2"/>
    </row>
    <row r="21" spans="1:12" s="4" customFormat="1" ht="91.5" customHeight="1" x14ac:dyDescent="0.2">
      <c r="A21" s="34" t="s">
        <v>79</v>
      </c>
      <c r="B21" s="64" t="s">
        <v>42</v>
      </c>
      <c r="C21" s="28">
        <v>151.80000000000001</v>
      </c>
      <c r="D21" s="28">
        <v>151.80000000000001</v>
      </c>
      <c r="E21" s="28">
        <v>175.9</v>
      </c>
      <c r="F21" s="28">
        <f t="shared" ref="F21:F28" si="3">E21/C21*100</f>
        <v>115.87615283267456</v>
      </c>
      <c r="G21" s="28">
        <f t="shared" si="2"/>
        <v>115.87615283267456</v>
      </c>
      <c r="H21" s="2"/>
      <c r="I21" s="2"/>
      <c r="J21" s="2"/>
      <c r="K21" s="2"/>
      <c r="L21" s="2"/>
    </row>
    <row r="22" spans="1:12" s="4" customFormat="1" ht="31.5" customHeight="1" x14ac:dyDescent="0.2">
      <c r="A22" s="35" t="s">
        <v>43</v>
      </c>
      <c r="B22" s="36" t="s">
        <v>44</v>
      </c>
      <c r="C22" s="24">
        <f>C24+C26</f>
        <v>278.89999999999998</v>
      </c>
      <c r="D22" s="24">
        <f>D24+D26</f>
        <v>278.89999999999998</v>
      </c>
      <c r="E22" s="24">
        <f>E24+E26</f>
        <v>298.8</v>
      </c>
      <c r="F22" s="24">
        <f t="shared" si="3"/>
        <v>107.13517389745431</v>
      </c>
      <c r="G22" s="24">
        <f t="shared" si="2"/>
        <v>107.13517389745431</v>
      </c>
      <c r="H22" s="2"/>
      <c r="I22" s="2"/>
      <c r="J22" s="2"/>
      <c r="K22" s="2"/>
      <c r="L22" s="2"/>
    </row>
    <row r="23" spans="1:12" s="4" customFormat="1" ht="21.75" customHeight="1" x14ac:dyDescent="0.2">
      <c r="A23" s="65" t="s">
        <v>82</v>
      </c>
      <c r="B23" s="66" t="s">
        <v>83</v>
      </c>
      <c r="C23" s="40">
        <f>C24</f>
        <v>40</v>
      </c>
      <c r="D23" s="40">
        <f>D24</f>
        <v>40</v>
      </c>
      <c r="E23" s="40">
        <f>E24</f>
        <v>29.7</v>
      </c>
      <c r="F23" s="40">
        <f>F24</f>
        <v>74.25</v>
      </c>
      <c r="G23" s="40">
        <f>G24</f>
        <v>74.25</v>
      </c>
      <c r="H23" s="2"/>
      <c r="I23" s="2"/>
      <c r="J23" s="2"/>
      <c r="K23" s="2"/>
      <c r="L23" s="2"/>
    </row>
    <row r="24" spans="1:12" s="4" customFormat="1" ht="75.75" customHeight="1" x14ac:dyDescent="0.2">
      <c r="A24" s="34" t="s">
        <v>81</v>
      </c>
      <c r="B24" s="64" t="s">
        <v>45</v>
      </c>
      <c r="C24" s="28">
        <v>40</v>
      </c>
      <c r="D24" s="28">
        <v>40</v>
      </c>
      <c r="E24" s="28">
        <v>29.7</v>
      </c>
      <c r="F24" s="28">
        <f t="shared" si="3"/>
        <v>74.25</v>
      </c>
      <c r="G24" s="37">
        <f t="shared" si="2"/>
        <v>74.25</v>
      </c>
      <c r="H24" s="2"/>
      <c r="I24" s="2"/>
      <c r="J24" s="2"/>
      <c r="K24" s="2"/>
      <c r="L24" s="2"/>
    </row>
    <row r="25" spans="1:12" s="4" customFormat="1" ht="24" customHeight="1" x14ac:dyDescent="0.2">
      <c r="A25" s="65" t="s">
        <v>84</v>
      </c>
      <c r="B25" s="67" t="s">
        <v>85</v>
      </c>
      <c r="C25" s="40">
        <f>C26</f>
        <v>238.9</v>
      </c>
      <c r="D25" s="40">
        <f>D26</f>
        <v>238.9</v>
      </c>
      <c r="E25" s="40">
        <f>E26</f>
        <v>269.10000000000002</v>
      </c>
      <c r="F25" s="40">
        <f>F26</f>
        <v>112.64127249895355</v>
      </c>
      <c r="G25" s="68">
        <f>G26</f>
        <v>112.64127249895355</v>
      </c>
      <c r="H25" s="2"/>
      <c r="I25" s="2"/>
      <c r="J25" s="2"/>
      <c r="K25" s="2"/>
      <c r="L25" s="2"/>
    </row>
    <row r="26" spans="1:12" s="4" customFormat="1" ht="77.25" customHeight="1" x14ac:dyDescent="0.2">
      <c r="A26" s="34" t="s">
        <v>86</v>
      </c>
      <c r="B26" s="64" t="s">
        <v>46</v>
      </c>
      <c r="C26" s="28">
        <v>238.9</v>
      </c>
      <c r="D26" s="28">
        <v>238.9</v>
      </c>
      <c r="E26" s="28">
        <v>269.10000000000002</v>
      </c>
      <c r="F26" s="28">
        <f t="shared" si="3"/>
        <v>112.64127249895355</v>
      </c>
      <c r="G26" s="28">
        <f t="shared" si="2"/>
        <v>112.64127249895355</v>
      </c>
      <c r="H26" s="2"/>
      <c r="I26" s="2"/>
      <c r="J26" s="2"/>
      <c r="K26" s="2"/>
      <c r="L26" s="2"/>
    </row>
    <row r="27" spans="1:12" s="4" customFormat="1" ht="54" customHeight="1" x14ac:dyDescent="0.2">
      <c r="A27" s="29" t="s">
        <v>19</v>
      </c>
      <c r="B27" s="30" t="s">
        <v>20</v>
      </c>
      <c r="C27" s="31">
        <f t="shared" ref="C27:E31" si="4">C28</f>
        <v>30.1</v>
      </c>
      <c r="D27" s="31">
        <f>D28</f>
        <v>30.1</v>
      </c>
      <c r="E27" s="31">
        <f t="shared" si="4"/>
        <v>15.399999999999999</v>
      </c>
      <c r="F27" s="31">
        <f t="shared" si="3"/>
        <v>51.16279069767441</v>
      </c>
      <c r="G27" s="31">
        <f>G28</f>
        <v>51.16279069767441</v>
      </c>
      <c r="H27" s="2"/>
      <c r="I27" s="2"/>
      <c r="J27" s="2"/>
      <c r="K27" s="2"/>
      <c r="L27" s="2"/>
    </row>
    <row r="28" spans="1:12" s="4" customFormat="1" ht="88.5" customHeight="1" x14ac:dyDescent="0.2">
      <c r="A28" s="22" t="s">
        <v>21</v>
      </c>
      <c r="B28" s="23" t="s">
        <v>22</v>
      </c>
      <c r="C28" s="24">
        <f>C29+C31</f>
        <v>30.1</v>
      </c>
      <c r="D28" s="24">
        <f>D31+D29</f>
        <v>30.1</v>
      </c>
      <c r="E28" s="24">
        <f>E29+E31</f>
        <v>15.399999999999999</v>
      </c>
      <c r="F28" s="24">
        <f t="shared" si="3"/>
        <v>51.16279069767441</v>
      </c>
      <c r="G28" s="24">
        <f>F28</f>
        <v>51.16279069767441</v>
      </c>
      <c r="H28" s="2"/>
      <c r="I28" s="2"/>
      <c r="J28" s="2"/>
      <c r="K28" s="2"/>
      <c r="L28" s="2"/>
    </row>
    <row r="29" spans="1:12" s="4" customFormat="1" ht="88.5" customHeight="1" x14ac:dyDescent="0.2">
      <c r="A29" s="38" t="s">
        <v>61</v>
      </c>
      <c r="B29" s="39" t="s">
        <v>62</v>
      </c>
      <c r="C29" s="40">
        <f>C30</f>
        <v>22.5</v>
      </c>
      <c r="D29" s="40">
        <f>D30</f>
        <v>22.5</v>
      </c>
      <c r="E29" s="40">
        <f>E30</f>
        <v>7.8</v>
      </c>
      <c r="F29" s="40">
        <f>F30</f>
        <v>34.666666666666671</v>
      </c>
      <c r="G29" s="40">
        <f>G30</f>
        <v>34.666666666666671</v>
      </c>
      <c r="H29" s="2"/>
      <c r="I29" s="2"/>
      <c r="J29" s="2"/>
      <c r="K29" s="2"/>
      <c r="L29" s="2"/>
    </row>
    <row r="30" spans="1:12" s="4" customFormat="1" ht="88.5" customHeight="1" x14ac:dyDescent="0.2">
      <c r="A30" s="25" t="s">
        <v>64</v>
      </c>
      <c r="B30" s="62" t="s">
        <v>63</v>
      </c>
      <c r="C30" s="26">
        <v>22.5</v>
      </c>
      <c r="D30" s="26">
        <v>22.5</v>
      </c>
      <c r="E30" s="26">
        <v>7.8</v>
      </c>
      <c r="F30" s="26">
        <f>E30/D30*100</f>
        <v>34.666666666666671</v>
      </c>
      <c r="G30" s="26">
        <f>F30</f>
        <v>34.666666666666671</v>
      </c>
      <c r="H30" s="2"/>
      <c r="I30" s="2"/>
      <c r="J30" s="2"/>
      <c r="K30" s="2"/>
      <c r="L30" s="2"/>
    </row>
    <row r="31" spans="1:12" s="4" customFormat="1" ht="90" customHeight="1" x14ac:dyDescent="0.2">
      <c r="A31" s="38" t="s">
        <v>23</v>
      </c>
      <c r="B31" s="69" t="s">
        <v>24</v>
      </c>
      <c r="C31" s="40">
        <f t="shared" si="4"/>
        <v>7.6</v>
      </c>
      <c r="D31" s="40">
        <f>D32</f>
        <v>7.6</v>
      </c>
      <c r="E31" s="40">
        <f t="shared" si="4"/>
        <v>7.6</v>
      </c>
      <c r="F31" s="40">
        <f>E31/C31*100</f>
        <v>100</v>
      </c>
      <c r="G31" s="40">
        <f t="shared" ref="G31:G32" si="5">IF(C31=0,"-",IF(C31&lt;0,"-",IF(E31&lt;0,"-",IF(E31/C31&gt;2,"в "&amp;ROUND(E31/C31,1)&amp;" раза",E31/C31*100))))</f>
        <v>100</v>
      </c>
      <c r="H31" s="2"/>
      <c r="I31" s="2"/>
      <c r="J31" s="2"/>
      <c r="K31" s="2"/>
      <c r="L31" s="2"/>
    </row>
    <row r="32" spans="1:12" s="4" customFormat="1" ht="78.75" customHeight="1" x14ac:dyDescent="0.2">
      <c r="A32" s="27" t="s">
        <v>47</v>
      </c>
      <c r="B32" s="63" t="s">
        <v>48</v>
      </c>
      <c r="C32" s="28">
        <v>7.6</v>
      </c>
      <c r="D32" s="28">
        <v>7.6</v>
      </c>
      <c r="E32" s="28">
        <v>7.6</v>
      </c>
      <c r="F32" s="28">
        <f>E32/C32*100</f>
        <v>100</v>
      </c>
      <c r="G32" s="28">
        <f t="shared" si="5"/>
        <v>100</v>
      </c>
      <c r="H32" s="2"/>
      <c r="I32" s="2"/>
      <c r="J32" s="2"/>
      <c r="K32" s="2"/>
      <c r="L32" s="2"/>
    </row>
    <row r="33" spans="1:12" s="6" customFormat="1" x14ac:dyDescent="0.2">
      <c r="A33" s="41" t="s">
        <v>25</v>
      </c>
      <c r="B33" s="42" t="s">
        <v>26</v>
      </c>
      <c r="C33" s="43">
        <f>C34</f>
        <v>1322.2</v>
      </c>
      <c r="D33" s="43">
        <f>D34</f>
        <v>1322.2</v>
      </c>
      <c r="E33" s="43">
        <f>E34</f>
        <v>1322.2</v>
      </c>
      <c r="F33" s="43">
        <f>E33/C33*100</f>
        <v>100</v>
      </c>
      <c r="G33" s="43">
        <f t="shared" ref="G33:G39" si="6">IF(C33=0,"-",IF(C33&lt;0,"-",IF(E33&lt;0,"-",IF(E33/C33&gt;2,"в "&amp;ROUND(E33/C33,1)&amp;" раза",E33/C33*100))))</f>
        <v>100</v>
      </c>
      <c r="H33" s="5"/>
      <c r="I33" s="5"/>
      <c r="J33" s="5"/>
      <c r="K33" s="5"/>
      <c r="L33" s="5"/>
    </row>
    <row r="34" spans="1:12" s="6" customFormat="1" ht="39" customHeight="1" x14ac:dyDescent="0.2">
      <c r="A34" s="44" t="s">
        <v>27</v>
      </c>
      <c r="B34" s="70" t="s">
        <v>28</v>
      </c>
      <c r="C34" s="45">
        <f>C35+C40+C45</f>
        <v>1322.2</v>
      </c>
      <c r="D34" s="45">
        <f>D35+D40+D45</f>
        <v>1322.2</v>
      </c>
      <c r="E34" s="45">
        <f>E35+E40+E45</f>
        <v>1322.2</v>
      </c>
      <c r="F34" s="45">
        <f>E34/C34*100</f>
        <v>100</v>
      </c>
      <c r="G34" s="45">
        <f t="shared" si="6"/>
        <v>100</v>
      </c>
      <c r="H34" s="5"/>
      <c r="I34" s="5"/>
      <c r="J34" s="5"/>
      <c r="K34" s="5"/>
      <c r="L34" s="5"/>
    </row>
    <row r="35" spans="1:12" s="6" customFormat="1" ht="25.5" x14ac:dyDescent="0.2">
      <c r="A35" s="46" t="s">
        <v>29</v>
      </c>
      <c r="B35" s="71" t="s">
        <v>30</v>
      </c>
      <c r="C35" s="47">
        <f>C38+C36</f>
        <v>1005</v>
      </c>
      <c r="D35" s="47">
        <f>D36+D38</f>
        <v>1005</v>
      </c>
      <c r="E35" s="47">
        <f>E38+E36</f>
        <v>1005</v>
      </c>
      <c r="F35" s="47">
        <f>F36</f>
        <v>100</v>
      </c>
      <c r="G35" s="47">
        <f t="shared" si="6"/>
        <v>100</v>
      </c>
      <c r="H35" s="5"/>
      <c r="I35" s="5"/>
      <c r="J35" s="5"/>
      <c r="K35" s="5"/>
      <c r="L35" s="5"/>
    </row>
    <row r="36" spans="1:12" s="6" customFormat="1" ht="25.5" x14ac:dyDescent="0.2">
      <c r="A36" s="48" t="s">
        <v>65</v>
      </c>
      <c r="B36" s="71" t="s">
        <v>59</v>
      </c>
      <c r="C36" s="47">
        <f>C37</f>
        <v>962.6</v>
      </c>
      <c r="D36" s="47">
        <f>D37</f>
        <v>962.6</v>
      </c>
      <c r="E36" s="47">
        <f>E37</f>
        <v>962.6</v>
      </c>
      <c r="F36" s="47">
        <f>F37</f>
        <v>100</v>
      </c>
      <c r="G36" s="47">
        <f>G37</f>
        <v>100</v>
      </c>
      <c r="H36" s="5"/>
      <c r="I36" s="5"/>
      <c r="J36" s="5"/>
      <c r="K36" s="5"/>
      <c r="L36" s="5"/>
    </row>
    <row r="37" spans="1:12" s="6" customFormat="1" ht="38.25" x14ac:dyDescent="0.2">
      <c r="A37" s="49" t="s">
        <v>66</v>
      </c>
      <c r="B37" s="72" t="s">
        <v>60</v>
      </c>
      <c r="C37" s="50">
        <v>962.6</v>
      </c>
      <c r="D37" s="50">
        <v>962.6</v>
      </c>
      <c r="E37" s="50">
        <v>962.6</v>
      </c>
      <c r="F37" s="50">
        <f>E37/C37*100</f>
        <v>100</v>
      </c>
      <c r="G37" s="50">
        <v>100</v>
      </c>
      <c r="H37" s="5"/>
      <c r="I37" s="5"/>
      <c r="J37" s="5"/>
      <c r="K37" s="5"/>
      <c r="L37" s="5"/>
    </row>
    <row r="38" spans="1:12" s="8" customFormat="1" ht="30.75" customHeight="1" x14ac:dyDescent="0.2">
      <c r="A38" s="51" t="s">
        <v>33</v>
      </c>
      <c r="B38" s="73" t="s">
        <v>87</v>
      </c>
      <c r="C38" s="52">
        <f>C39</f>
        <v>42.4</v>
      </c>
      <c r="D38" s="52">
        <f>D39</f>
        <v>42.4</v>
      </c>
      <c r="E38" s="52">
        <f>E39</f>
        <v>42.4</v>
      </c>
      <c r="F38" s="52">
        <f>F39</f>
        <v>100</v>
      </c>
      <c r="G38" s="52">
        <f t="shared" si="6"/>
        <v>100</v>
      </c>
      <c r="H38" s="7"/>
      <c r="I38" s="7"/>
      <c r="J38" s="7"/>
      <c r="K38" s="7"/>
      <c r="L38" s="7"/>
    </row>
    <row r="39" spans="1:12" ht="38.25" x14ac:dyDescent="0.2">
      <c r="A39" s="53" t="s">
        <v>50</v>
      </c>
      <c r="B39" s="74" t="s">
        <v>51</v>
      </c>
      <c r="C39" s="50">
        <v>42.4</v>
      </c>
      <c r="D39" s="50">
        <v>42.4</v>
      </c>
      <c r="E39" s="50">
        <v>42.4</v>
      </c>
      <c r="F39" s="50">
        <f>E39/C39*100</f>
        <v>100</v>
      </c>
      <c r="G39" s="50">
        <f t="shared" si="6"/>
        <v>100</v>
      </c>
    </row>
    <row r="40" spans="1:12" ht="25.5" x14ac:dyDescent="0.2">
      <c r="A40" s="55" t="s">
        <v>34</v>
      </c>
      <c r="B40" s="56" t="s">
        <v>31</v>
      </c>
      <c r="C40" s="47">
        <f>C41+C43</f>
        <v>132.79999999999998</v>
      </c>
      <c r="D40" s="47">
        <f>D41+D44</f>
        <v>132.79999999999998</v>
      </c>
      <c r="E40" s="47">
        <f>E41+E43</f>
        <v>132.79999999999998</v>
      </c>
      <c r="F40" s="47">
        <f>F41</f>
        <v>100</v>
      </c>
      <c r="G40" s="24">
        <f t="shared" ref="G40:G41" si="7">IF(C40=0,"-",IF(C40&lt;0,"-",IF(E40&lt;0,"-",IF(E40/C40&gt;2,"в "&amp;ROUND(E40/C40,1)&amp;" раза",E40/C40*100))))</f>
        <v>100</v>
      </c>
    </row>
    <row r="41" spans="1:12" ht="39" customHeight="1" x14ac:dyDescent="0.2">
      <c r="A41" s="57" t="s">
        <v>35</v>
      </c>
      <c r="B41" s="58" t="s">
        <v>88</v>
      </c>
      <c r="C41" s="52">
        <f>C42</f>
        <v>0.7</v>
      </c>
      <c r="D41" s="52">
        <f>D42</f>
        <v>0.7</v>
      </c>
      <c r="E41" s="52">
        <f>E42</f>
        <v>0.7</v>
      </c>
      <c r="F41" s="52">
        <f>F42</f>
        <v>100</v>
      </c>
      <c r="G41" s="52">
        <f t="shared" si="7"/>
        <v>100</v>
      </c>
    </row>
    <row r="42" spans="1:12" ht="41.25" customHeight="1" x14ac:dyDescent="0.2">
      <c r="A42" s="53" t="s">
        <v>52</v>
      </c>
      <c r="B42" s="74" t="s">
        <v>89</v>
      </c>
      <c r="C42" s="50">
        <v>0.7</v>
      </c>
      <c r="D42" s="50">
        <v>0.7</v>
      </c>
      <c r="E42" s="50">
        <v>0.7</v>
      </c>
      <c r="F42" s="50">
        <f>E42/C42*100</f>
        <v>100</v>
      </c>
      <c r="G42" s="28">
        <f t="shared" ref="G42:G43" si="8">IF(C42=0,"-",IF(C42&lt;0,"-",IF(E42&lt;0,"-",IF(E42/C42&gt;2,"в "&amp;ROUND(E42/C42,1)&amp;" раза",E42/C42*100))))</f>
        <v>100</v>
      </c>
    </row>
    <row r="43" spans="1:12" ht="66" customHeight="1" x14ac:dyDescent="0.2">
      <c r="A43" s="57" t="s">
        <v>54</v>
      </c>
      <c r="B43" s="58" t="s">
        <v>67</v>
      </c>
      <c r="C43" s="52">
        <f>C44</f>
        <v>132.1</v>
      </c>
      <c r="D43" s="52">
        <f>D44</f>
        <v>132.1</v>
      </c>
      <c r="E43" s="52">
        <f>E44</f>
        <v>132.1</v>
      </c>
      <c r="F43" s="52">
        <f>F44</f>
        <v>100</v>
      </c>
      <c r="G43" s="52">
        <f t="shared" si="8"/>
        <v>100</v>
      </c>
    </row>
    <row r="44" spans="1:12" s="10" customFormat="1" ht="77.25" customHeight="1" x14ac:dyDescent="0.2">
      <c r="A44" s="53" t="s">
        <v>53</v>
      </c>
      <c r="B44" s="54" t="s">
        <v>68</v>
      </c>
      <c r="C44" s="50">
        <v>132.1</v>
      </c>
      <c r="D44" s="50">
        <v>132.1</v>
      </c>
      <c r="E44" s="50">
        <v>132.1</v>
      </c>
      <c r="F44" s="50">
        <f>E44/C44*100</f>
        <v>100</v>
      </c>
      <c r="G44" s="28">
        <f t="shared" ref="G44" si="9">IF(C44=0,"-",IF(C44&lt;0,"-",IF(E44&lt;0,"-",IF(E44/C44&gt;2,"в "&amp;ROUND(E44/C44,1)&amp;" раза",E44/C44*100))))</f>
        <v>100</v>
      </c>
      <c r="H44" s="9"/>
      <c r="I44" s="9"/>
      <c r="J44" s="9"/>
      <c r="K44" s="9"/>
      <c r="L44" s="9"/>
    </row>
    <row r="45" spans="1:12" x14ac:dyDescent="0.2">
      <c r="A45" s="55" t="s">
        <v>36</v>
      </c>
      <c r="B45" s="56" t="s">
        <v>32</v>
      </c>
      <c r="C45" s="47">
        <f t="shared" ref="C45:F46" si="10">C46</f>
        <v>184.4</v>
      </c>
      <c r="D45" s="47">
        <f t="shared" si="10"/>
        <v>184.4</v>
      </c>
      <c r="E45" s="47">
        <f t="shared" si="10"/>
        <v>184.4</v>
      </c>
      <c r="F45" s="47">
        <f t="shared" si="10"/>
        <v>100</v>
      </c>
      <c r="G45" s="24">
        <f t="shared" ref="G45" si="11">IF(C45=0,"-",IF(C45&lt;0,"-",IF(E45&lt;0,"-",IF(E45/C45&gt;2,"в "&amp;ROUND(E45/C45,1)&amp;" раза",E45/C45*100))))</f>
        <v>100</v>
      </c>
    </row>
    <row r="46" spans="1:12" ht="63.75" x14ac:dyDescent="0.2">
      <c r="A46" s="57" t="s">
        <v>57</v>
      </c>
      <c r="B46" s="58" t="s">
        <v>58</v>
      </c>
      <c r="C46" s="52">
        <f t="shared" si="10"/>
        <v>184.4</v>
      </c>
      <c r="D46" s="52">
        <f t="shared" si="10"/>
        <v>184.4</v>
      </c>
      <c r="E46" s="52">
        <f t="shared" si="10"/>
        <v>184.4</v>
      </c>
      <c r="F46" s="52">
        <f t="shared" si="10"/>
        <v>100</v>
      </c>
      <c r="G46" s="52">
        <f t="shared" ref="G46" si="12">IF(C46=0,"-",IF(C46&lt;0,"-",IF(E46&lt;0,"-",IF(E46/C46&gt;2,"в "&amp;ROUND(E46/C46,1)&amp;" раза",E46/C46*100))))</f>
        <v>100</v>
      </c>
    </row>
    <row r="47" spans="1:12" ht="76.5" x14ac:dyDescent="0.2">
      <c r="A47" s="53" t="s">
        <v>55</v>
      </c>
      <c r="B47" s="54" t="s">
        <v>56</v>
      </c>
      <c r="C47" s="50">
        <v>184.4</v>
      </c>
      <c r="D47" s="50">
        <v>184.4</v>
      </c>
      <c r="E47" s="50">
        <v>184.4</v>
      </c>
      <c r="F47" s="50">
        <f>E47/C47*100</f>
        <v>100</v>
      </c>
      <c r="G47" s="28">
        <f t="shared" ref="G47" si="13">IF(C47=0,"-",IF(C47&lt;0,"-",IF(E47&lt;0,"-",IF(E47/C47&gt;2,"в "&amp;ROUND(E47/C47,1)&amp;" раза",E47/C47*100))))</f>
        <v>100</v>
      </c>
    </row>
  </sheetData>
  <autoFilter ref="A9:L47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2025-02-06T09:06:15Z</cp:lastPrinted>
  <dcterms:created xsi:type="dcterms:W3CDTF">2021-04-13T11:54:42Z</dcterms:created>
  <dcterms:modified xsi:type="dcterms:W3CDTF">2025-02-06T09:15:36Z</dcterms:modified>
</cp:coreProperties>
</file>