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Трофимовщина\Решение об исполнении 2025год\"/>
    </mc:Choice>
  </mc:AlternateContent>
  <xr:revisionPtr revIDLastSave="0" documentId="13_ncr:1_{25E276E8-B418-4904-BC4C-9151E9F0A2A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Доходы!$A$10:$L$49</definedName>
    <definedName name="_xlnm.Print_Titles" localSheetId="0">Доходы!$9:$10</definedName>
    <definedName name="_xlnm.Print_Area" localSheetId="0">Доходы!$A$1:$G$49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1" l="1"/>
  <c r="D33" i="1"/>
  <c r="C33" i="1"/>
  <c r="G39" i="1"/>
  <c r="G40" i="1"/>
  <c r="G41" i="1"/>
  <c r="F39" i="1"/>
  <c r="F40" i="1"/>
  <c r="F41" i="1"/>
  <c r="E39" i="1"/>
  <c r="E40" i="1"/>
  <c r="D39" i="1"/>
  <c r="D40" i="1"/>
  <c r="D41" i="1"/>
  <c r="C39" i="1"/>
  <c r="C40" i="1"/>
  <c r="D49" i="1"/>
  <c r="D36" i="1"/>
  <c r="D35" i="1" s="1"/>
  <c r="E18" i="1"/>
  <c r="E17" i="1" s="1"/>
  <c r="E24" i="1"/>
  <c r="C24" i="1"/>
  <c r="E26" i="1"/>
  <c r="C26" i="1"/>
  <c r="E35" i="1"/>
  <c r="C35" i="1"/>
  <c r="D31" i="1"/>
  <c r="D30" i="1" s="1"/>
  <c r="D29" i="1" s="1"/>
  <c r="D28" i="1" s="1"/>
  <c r="F31" i="1"/>
  <c r="G31" i="1"/>
  <c r="F25" i="1"/>
  <c r="F24" i="1" s="1"/>
  <c r="D27" i="1"/>
  <c r="F27" i="1" s="1"/>
  <c r="G27" i="1" s="1"/>
  <c r="G26" i="1" s="1"/>
  <c r="F22" i="1"/>
  <c r="D22" i="1"/>
  <c r="F15" i="1"/>
  <c r="F38" i="1"/>
  <c r="F44" i="1"/>
  <c r="F46" i="1"/>
  <c r="F49" i="1"/>
  <c r="D48" i="1"/>
  <c r="D47" i="1" s="1"/>
  <c r="D46" i="1"/>
  <c r="D45" i="1" s="1"/>
  <c r="D44" i="1"/>
  <c r="D43" i="1" s="1"/>
  <c r="D38" i="1"/>
  <c r="D37" i="1" s="1"/>
  <c r="D25" i="1"/>
  <c r="D24" i="1" s="1"/>
  <c r="D15" i="1"/>
  <c r="D14" i="1" s="1"/>
  <c r="D13" i="1" s="1"/>
  <c r="E14" i="1"/>
  <c r="C14" i="1"/>
  <c r="E48" i="1"/>
  <c r="E47" i="1" s="1"/>
  <c r="C48" i="1"/>
  <c r="C47" i="1" s="1"/>
  <c r="E23" i="1"/>
  <c r="C23" i="1"/>
  <c r="D26" i="1" l="1"/>
  <c r="F26" i="1"/>
  <c r="G49" i="1"/>
  <c r="G48" i="1" s="1"/>
  <c r="G47" i="1" s="1"/>
  <c r="D23" i="1"/>
  <c r="G25" i="1"/>
  <c r="G24" i="1" s="1"/>
  <c r="G15" i="1"/>
  <c r="F14" i="1"/>
  <c r="F48" i="1"/>
  <c r="D42" i="1"/>
  <c r="F23" i="1"/>
  <c r="G46" i="1"/>
  <c r="G44" i="1"/>
  <c r="E37" i="1"/>
  <c r="E45" i="1"/>
  <c r="C45" i="1"/>
  <c r="E43" i="1"/>
  <c r="C43" i="1"/>
  <c r="C37" i="1"/>
  <c r="C34" i="1" s="1"/>
  <c r="G38" i="1"/>
  <c r="D34" i="1" l="1"/>
  <c r="F47" i="1"/>
  <c r="E42" i="1"/>
  <c r="F45" i="1"/>
  <c r="C42" i="1"/>
  <c r="F43" i="1"/>
  <c r="F36" i="1"/>
  <c r="F35" i="1" s="1"/>
  <c r="F37" i="1"/>
  <c r="G45" i="1"/>
  <c r="G43" i="1"/>
  <c r="E30" i="1"/>
  <c r="E29" i="1" s="1"/>
  <c r="G22" i="1"/>
  <c r="E21" i="1"/>
  <c r="C21" i="1"/>
  <c r="E13" i="1"/>
  <c r="C13" i="1"/>
  <c r="G37" i="1"/>
  <c r="C30" i="1"/>
  <c r="G16" i="1"/>
  <c r="E34" i="1" l="1"/>
  <c r="D32" i="1"/>
  <c r="F42" i="1"/>
  <c r="F21" i="1"/>
  <c r="D21" i="1"/>
  <c r="D20" i="1" s="1"/>
  <c r="C29" i="1"/>
  <c r="F29" i="1" s="1"/>
  <c r="F30" i="1"/>
  <c r="F13" i="1"/>
  <c r="G42" i="1"/>
  <c r="C20" i="1"/>
  <c r="C12" i="1" s="1"/>
  <c r="E28" i="1"/>
  <c r="E20" i="1"/>
  <c r="E12" i="1" s="1"/>
  <c r="G21" i="1"/>
  <c r="G23" i="1"/>
  <c r="G30" i="1"/>
  <c r="G14" i="1"/>
  <c r="C28" i="1" l="1"/>
  <c r="F28" i="1" s="1"/>
  <c r="F34" i="1"/>
  <c r="G34" i="1" s="1"/>
  <c r="E32" i="1"/>
  <c r="E11" i="1" s="1"/>
  <c r="D12" i="1"/>
  <c r="D11" i="1" s="1"/>
  <c r="F20" i="1"/>
  <c r="G20" i="1"/>
  <c r="G36" i="1"/>
  <c r="G35" i="1" s="1"/>
  <c r="G29" i="1"/>
  <c r="G13" i="1"/>
  <c r="F12" i="1" l="1"/>
  <c r="G28" i="1"/>
  <c r="G12" i="1" l="1"/>
  <c r="G33" i="1" l="1"/>
  <c r="F33" i="1"/>
  <c r="C32" i="1"/>
  <c r="C11" i="1" s="1"/>
  <c r="F11" i="1" l="1"/>
  <c r="F32" i="1"/>
  <c r="G32" i="1"/>
  <c r="G11" i="1" l="1"/>
</calcChain>
</file>

<file path=xl/sharedStrings.xml><?xml version="1.0" encoding="utf-8"?>
<sst xmlns="http://schemas.openxmlformats.org/spreadsheetml/2006/main" count="94" uniqueCount="94">
  <si>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</si>
  <si>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</si>
  <si>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</si>
  <si>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</si>
  <si>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</si>
  <si>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</si>
  <si>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</si>
  <si>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</si>
  <si>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</si>
  <si>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</si>
  <si>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</si>
  <si>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</si>
  <si>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</si>
  <si>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</si>
  <si>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</si>
  <si>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</si>
  <si>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</si>
  <si>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</si>
  <si>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</si>
  <si>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</si>
  <si>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</si>
  <si>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</si>
  <si>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</si>
  <si>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</si>
  <si>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</si>
  <si>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</si>
  <si>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</si>
  <si>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</si>
  <si>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</si>
  <si>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</si>
  <si>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</si>
  <si>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</si>
  <si>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</si>
  <si>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</si>
  <si>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</si>
  <si>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</si>
  <si>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</si>
  <si>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</si>
  <si>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</si>
  <si>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>1 06 06043  10 1000 110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</si>
  <si>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</si>
  <si>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</si>
  <si>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</si>
  <si>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</si>
  <si>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</si>
  <si>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</si>
  <si>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</si>
  <si>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</si>
  <si>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</si>
  <si>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Процент исполнения от утвержденного плана</t>
  </si>
  <si>
    <t>Процент исполнения от плана с учетом изменений</t>
  </si>
  <si>
    <t>6</t>
  </si>
  <si>
    <t>7</t>
  </si>
  <si>
    <t>План с изменениями в соответстви с уведомлениями МФ РМ</t>
  </si>
  <si>
    <t>1 11 05020 00 0000 120</t>
  </si>
  <si>
    <t>1 11 05025 10 0000 120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</si>
  <si>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</si>
  <si>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</si>
  <si>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2 02  15001 00 0000 150</t>
  </si>
  <si>
    <t>2 02  15001 10 0000 150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</si>
  <si>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</si>
  <si>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</si>
  <si>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1 06 06030 00 0000 110</t>
  </si>
  <si>
    <t>Земельный налог с организаций</t>
  </si>
  <si>
    <t>1 06 06040 00 0000 110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</si>
  <si>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</si>
  <si>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</si>
  <si>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</si>
  <si>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</si>
  <si>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</si>
  <si>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</si>
  <si>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</si>
  <si>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</si>
  <si>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</si>
  <si>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</si>
  <si>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</si>
  <si>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</si>
  <si>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Ромодановского муниципального района Республики Мордовия за 2025 год"</t>
  </si>
  <si>
    <t>ДОХОДЫ БЮЖЕТА ТРОФИМОВЩИНСКОГО СЕЛЬСКОГО ПОСЕЛЕНИЯ РОМОДАНОВСКОГО МУНИЦИПАЛЬНОГО РАЙОНА РЕСПУБЛИКИ МОРДОВИЯ ЗА 2025 ГОД ПО КОДАМ КЛАССИФИКАЦИИ ДОХОДОВ БЮДЖЕТА</t>
  </si>
  <si>
    <t>1 05 00000 00 0000 000</t>
  </si>
  <si>
    <t>НАЛОГИ НА СОВОКУПНЫЙ ДОХОД</t>
  </si>
  <si>
    <t>1 05 03010 01 0000 110</t>
  </si>
  <si>
    <t>Единый сельскохозяйственный налог</t>
  </si>
  <si>
    <t>1 05 03010 01 1000 110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</si>
  <si>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</si>
  <si>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</si>
  <si>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</si>
  <si>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2 02 20000 00 0000 150</t>
  </si>
  <si>
    <t>2 02 29999 00 0000 150</t>
  </si>
  <si>
    <t>2 02 29999 10 0000 150</t>
  </si>
  <si>
    <t>Субсидии бюджетам бюджетной системы Российской Федерации (межбюджетные субсидии)</t>
  </si>
  <si>
    <t>Прочие субсидии</t>
  </si>
  <si>
    <t>Прочие субсидии бюджетам сельских поселений</t>
  </si>
  <si>
    <t>План, утвержденый решением Совета депутатьв о бюджете Трофимовщинского сельского поселения на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</si>
</sst>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43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name val="Arial Cyr"/>
      <charset val="204"/>
    </font>
    <font>
      <b/>
      <sz val="10"/>
      <color rgb="FF000000"/>
      <name val="Times New Roman"/>
      <family val="1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84">
    <xf numFmtId="0" fontId="0" fillId="0" borderId="0" xfId="0"/>
    <xf numFmtId="4" fontId="17" fillId="0" borderId="0" xfId="0" applyNumberFormat="1" applyFont="1" applyAlignment="1">
      <alignment horizontal="right"/>
    </xf>
    <xf numFmtId="4" fontId="18" fillId="0" borderId="0" xfId="0" applyNumberFormat="1" applyFont="1"/>
    <xf numFmtId="0" fontId="18" fillId="0" borderId="0" xfId="0" applyFont="1"/>
    <xf numFmtId="49" fontId="18" fillId="0" borderId="0" xfId="0" applyNumberFormat="1" applyFont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/>
    <xf numFmtId="0" fontId="18" fillId="0" borderId="0" xfId="0" applyFont="1" applyAlignment="1">
      <alignment horizontal="left"/>
    </xf>
    <xf numFmtId="0" fontId="34" fillId="0" borderId="0" xfId="0" applyFont="1"/>
    <xf numFmtId="164" fontId="35" fillId="0" borderId="0" xfId="0" applyNumberFormat="1" applyFont="1" applyAlignment="1">
      <alignment horizontal="center"/>
    </xf>
    <xf numFmtId="0" fontId="36" fillId="0" borderId="0" xfId="0" applyFont="1" applyAlignment="1">
      <alignment horizontal="left" wrapText="1"/>
    </xf>
    <xf numFmtId="0" fontId="36" fillId="0" borderId="0" xfId="0" applyFont="1" applyAlignment="1">
      <alignment horizontal="center"/>
    </xf>
    <xf numFmtId="4" fontId="36" fillId="0" borderId="0" xfId="0" applyNumberFormat="1" applyFont="1" applyAlignment="1">
      <alignment horizontal="center"/>
    </xf>
    <xf numFmtId="0" fontId="34" fillId="0" borderId="0" xfId="0" applyFont="1" applyAlignment="1">
      <alignment horizontal="right"/>
    </xf>
    <xf numFmtId="49" fontId="36" fillId="0" borderId="10" xfId="0" applyNumberFormat="1" applyFont="1" applyBorder="1" applyAlignment="1">
      <alignment horizontal="center"/>
    </xf>
    <xf numFmtId="0" fontId="18" fillId="0" borderId="58" xfId="0" applyFont="1" applyBorder="1"/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18" fillId="41" borderId="10" xfId="0" applyFont="1" applyFill="1" applyBorder="1" applyAlignment="1">
      <alignment horizontal="center" vertical="top"/>
    </xf>
    <xf numFmtId="0" fontId="18" fillId="41" borderId="10" xfId="0" applyFont="1" applyFill="1" applyBorder="1" applyAlignment="1">
      <alignment horizontal="justify" vertical="top" wrapText="1"/>
    </xf>
    <xf numFmtId="164" fontId="18" fillId="41" borderId="10" xfId="0" applyNumberFormat="1" applyFont="1" applyFill="1" applyBorder="1" applyAlignment="1">
      <alignment horizontal="right"/>
    </xf>
    <xf numFmtId="0" fontId="18" fillId="4" borderId="10" xfId="0" applyFont="1" applyFill="1" applyBorder="1" applyAlignment="1">
      <alignment horizontal="center" vertical="top"/>
    </xf>
    <xf numFmtId="164" fontId="18" fillId="4" borderId="10" xfId="0" applyNumberFormat="1" applyFont="1" applyFill="1" applyBorder="1" applyAlignment="1">
      <alignment horizontal="right"/>
    </xf>
    <xf numFmtId="0" fontId="18" fillId="0" borderId="10" xfId="0" applyFont="1" applyBorder="1" applyAlignment="1">
      <alignment horizontal="center" vertical="top"/>
    </xf>
    <xf numFmtId="164" fontId="18" fillId="0" borderId="10" xfId="0" applyNumberFormat="1" applyFont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164" fontId="37" fillId="39" borderId="10" xfId="0" applyNumberFormat="1" applyFont="1" applyFill="1" applyBorder="1" applyAlignment="1">
      <alignment horizontal="right"/>
    </xf>
    <xf numFmtId="0" fontId="38" fillId="41" borderId="10" xfId="0" applyFont="1" applyFill="1" applyBorder="1" applyAlignment="1">
      <alignment horizontal="center" vertical="top"/>
    </xf>
    <xf numFmtId="0" fontId="38" fillId="41" borderId="10" xfId="0" applyFont="1" applyFill="1" applyBorder="1" applyAlignment="1">
      <alignment horizontal="justify" vertical="top" wrapText="1"/>
    </xf>
    <xf numFmtId="0" fontId="38" fillId="0" borderId="10" xfId="0" applyFont="1" applyBorder="1" applyAlignment="1">
      <alignment horizontal="center" vertical="top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164" fontId="38" fillId="0" borderId="10" xfId="0" applyNumberFormat="1" applyFont="1" applyBorder="1" applyAlignment="1">
      <alignment horizontal="right"/>
    </xf>
    <xf numFmtId="0" fontId="18" fillId="38" borderId="10" xfId="0" applyFont="1" applyFill="1" applyBorder="1" applyAlignment="1">
      <alignment horizontal="center" vertical="top"/>
    </xf>
    <xf numFmtId="164" fontId="18" fillId="38" borderId="10" xfId="0" applyNumberFormat="1" applyFont="1" applyFill="1" applyBorder="1" applyAlignment="1">
      <alignment horizontal="right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18" fillId="39" borderId="10" xfId="1" applyFont="1" applyFill="1" applyBorder="1" applyAlignment="1">
      <alignment horizontal="center" vertical="top"/>
    </xf>
    <xf numFmtId="164" fontId="18" fillId="39" borderId="10" xfId="1" applyNumberFormat="1" applyFont="1" applyFill="1" applyBorder="1" applyAlignment="1">
      <alignment horizontal="right"/>
    </xf>
    <xf numFmtId="164" fontId="18" fillId="41" borderId="10" xfId="1" applyNumberFormat="1" applyFont="1" applyFill="1" applyBorder="1" applyAlignment="1">
      <alignment horizontal="right"/>
    </xf>
    <xf numFmtId="49" fontId="40" fillId="38" borderId="18" xfId="157" applyFont="1" applyFill="1" applyBorder="1">
      <alignment horizontal="center"/>
    </xf>
    <xf numFmtId="164" fontId="18" fillId="38" borderId="10" xfId="1" applyNumberFormat="1" applyFont="1" applyFill="1" applyBorder="1" applyAlignment="1">
      <alignment horizontal="right"/>
    </xf>
    <xf numFmtId="49" fontId="40" fillId="41" borderId="25" xfId="157" applyFont="1" applyFill="1" applyBorder="1">
      <alignment horizontal="center"/>
    </xf>
    <xf numFmtId="0" fontId="40" fillId="41" borderId="11" xfId="144" applyFont="1" applyFill="1" applyAlignment="1">
      <alignment wrapText="1"/>
    </xf>
    <xf numFmtId="49" fontId="40" fillId="38" borderId="25" xfId="157" applyFont="1" applyFill="1" applyBorder="1">
      <alignment horizontal="center"/>
    </xf>
    <xf numFmtId="0" fontId="40" fillId="38" borderId="11" xfId="144" applyFont="1" applyFill="1" applyAlignment="1">
      <alignment wrapText="1"/>
    </xf>
    <xf numFmtId="0" fontId="41" fillId="0" borderId="10" xfId="0" applyFont="1" applyBorder="1" applyAlignment="1">
      <alignment horizontal="center" vertical="center"/>
    </xf>
    <xf numFmtId="4" fontId="41" fillId="0" borderId="10" xfId="0" applyNumberFormat="1" applyFont="1" applyBorder="1" applyAlignment="1">
      <alignment horizontal="center" vertical="center" wrapText="1"/>
    </xf>
    <xf numFmtId="0" fontId="37" fillId="41" borderId="10" xfId="1" applyFont="1" applyFill="1" applyBorder="1" applyAlignment="1">
      <alignment horizontal="center" vertical="top"/>
    </xf>
    <xf numFmtId="0" fontId="18" fillId="38" borderId="10" xfId="1" applyFont="1" applyFill="1" applyBorder="1" applyAlignment="1">
      <alignment horizontal="center" vertical="top"/>
    </xf>
    <xf numFmtId="0" fontId="18" fillId="0" borderId="10" xfId="1" applyFont="1" applyBorder="1" applyAlignment="1">
      <alignment horizontal="center" vertical="top"/>
    </xf>
    <xf numFmtId="164" fontId="18" fillId="0" borderId="10" xfId="1" applyNumberFormat="1" applyFont="1" applyBorder="1" applyAlignment="1">
      <alignment horizontal="right"/>
    </xf>
    <xf numFmtId="0" fontId="18" fillId="38" borderId="10" xfId="1" applyFont="1" applyFill="1" applyBorder="1" applyAlignment="1">
      <alignment horizontal="left" vertical="top" wrapText="1"/>
    </xf>
    <xf numFmtId="49" fontId="40" fillId="0" borderId="25" xfId="157" applyFont="1" applyBorder="1">
      <alignment horizontal="center"/>
    </xf>
    <xf numFmtId="0" fontId="40" fillId="0" borderId="11" xfId="144" applyFont="1" applyAlignment="1">
      <alignment wrapText="1"/>
    </xf>
    <xf numFmtId="0" fontId="18" fillId="4" borderId="1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38" borderId="10" xfId="0" applyFont="1" applyFill="1" applyBorder="1" applyAlignment="1">
      <alignment horizontal="center" vertical="top"/>
    </xf>
    <xf numFmtId="0" fontId="38" fillId="38" borderId="10" xfId="0" applyFont="1" applyFill="1" applyBorder="1" applyAlignment="1">
      <alignment horizontal="justify" vertical="top" wrapText="1"/>
    </xf>
    <xf numFmtId="164" fontId="38" fillId="38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left" vertical="top" wrapText="1"/>
    </xf>
    <xf numFmtId="0" fontId="18" fillId="41" borderId="10" xfId="0" applyFont="1" applyFill="1" applyBorder="1" applyAlignment="1">
      <alignment horizontal="left" vertical="top" wrapText="1"/>
    </xf>
    <xf numFmtId="0" fontId="18" fillId="38" borderId="10" xfId="0" applyFont="1" applyFill="1" applyBorder="1" applyAlignment="1">
      <alignment horizontal="left" vertical="top" wrapText="1"/>
    </xf>
    <xf numFmtId="0" fontId="18" fillId="39" borderId="10" xfId="1" applyFont="1" applyFill="1" applyBorder="1" applyAlignment="1">
      <alignment horizontal="left" vertical="top" wrapText="1"/>
    </xf>
    <xf numFmtId="0" fontId="37" fillId="41" borderId="10" xfId="1" applyFont="1" applyFill="1" applyBorder="1" applyAlignment="1">
      <alignment horizontal="left" vertical="top" wrapText="1"/>
    </xf>
    <xf numFmtId="0" fontId="18" fillId="0" borderId="10" xfId="1" applyFont="1" applyBorder="1" applyAlignment="1">
      <alignment horizontal="left" vertical="top" wrapText="1"/>
    </xf>
    <xf numFmtId="0" fontId="40" fillId="38" borderId="41" xfId="144" applyFont="1" applyFill="1" applyBorder="1" applyAlignment="1">
      <alignment horizontal="left" wrapText="1"/>
    </xf>
    <xf numFmtId="0" fontId="40" fillId="0" borderId="11" xfId="144" applyFont="1" applyAlignment="1">
      <alignment horizontal="left" wrapText="1"/>
    </xf>
    <xf numFmtId="0" fontId="40" fillId="38" borderId="11" xfId="144" applyFont="1" applyFill="1" applyAlignment="1">
      <alignment horizontal="left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165" fontId="36" fillId="0" borderId="0" xfId="0" applyNumberFormat="1" applyFont="1" applyAlignment="1">
      <alignment horizontal="center" wrapText="1"/>
    </xf>
    <xf numFmtId="0" fontId="37" fillId="40" borderId="10" xfId="0" applyFont="1" applyFill="1" applyBorder="1" applyAlignment="1">
      <alignment horizontal="left" vertical="top" wrapText="1"/>
    </xf>
    <xf numFmtId="49" fontId="42" fillId="40" borderId="25" xfId="157" applyFont="1" applyFill="1" applyBorder="1">
      <alignment horizontal="center"/>
    </xf>
    <xf numFmtId="0" fontId="42" fillId="40" borderId="11" xfId="144" applyFont="1" applyFill="1" applyAlignment="1">
      <alignment horizontal="left" wrapText="1"/>
    </xf>
    <xf numFmtId="164" fontId="37" fillId="40" borderId="10" xfId="1" applyNumberFormat="1" applyFont="1" applyFill="1" applyBorder="1" applyAlignment="1">
      <alignment horizontal="right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50"/>
  <sheetViews>
    <sheetView tabSelected="1" view="pageBreakPreview" zoomScale="90" zoomScaleNormal="100" zoomScaleSheetLayoutView="90" workbookViewId="0">
      <pane xSplit="2" ySplit="11" topLeftCell="C39" activePane="bottomRight" state="frozen"/>
      <selection pane="topRight" activeCell="C1" sqref="C1"/>
      <selection pane="bottomLeft" activeCell="A11" sqref="A11"/>
      <selection pane="bottomRight" activeCell="J5" sqref="J5"/>
    </sheetView>
  </sheetViews>
  <sheetFormatPr defaultColWidth="9.140625" defaultRowHeight="12.75" x14ac:dyDescent="0.2"/>
  <cols>
    <col min="1" max="1" width="22.140625" style="12" customWidth="1"/>
    <col min="2" max="2" width="42.42578125" style="3" customWidth="1"/>
    <col min="3" max="3" width="11.7109375" style="3" customWidth="1"/>
    <col min="4" max="4" width="12.85546875" style="3" customWidth="1"/>
    <col min="5" max="5" width="10.5703125" style="3" customWidth="1"/>
    <col min="6" max="6" width="11.85546875" style="3" customWidth="1"/>
    <col min="7" max="7" width="13.7109375" style="11" customWidth="1"/>
    <col min="8" max="12" width="9.140625" style="2"/>
    <col min="13" max="16384" width="9.140625" style="3"/>
  </cols>
  <sheetData>
    <row r="1" spans="1:12" ht="15" customHeight="1" x14ac:dyDescent="0.25">
      <c r="A1" s="13"/>
      <c r="B1" s="1"/>
      <c r="C1" s="77" t="s">
        <v>32</v>
      </c>
      <c r="D1" s="77"/>
      <c r="E1" s="77"/>
      <c r="F1" s="77"/>
      <c r="G1" s="77"/>
    </row>
    <row r="2" spans="1:12" ht="15" customHeight="1" x14ac:dyDescent="0.25">
      <c r="A2" s="13"/>
      <c r="B2" s="1"/>
      <c r="C2" s="78" t="s">
        <v>77</v>
      </c>
      <c r="D2" s="78"/>
      <c r="E2" s="78"/>
      <c r="F2" s="78"/>
      <c r="G2" s="78"/>
    </row>
    <row r="3" spans="1:12" ht="6" customHeight="1" x14ac:dyDescent="0.25">
      <c r="A3" s="13"/>
      <c r="B3" s="1"/>
      <c r="C3" s="78"/>
      <c r="D3" s="78"/>
      <c r="E3" s="78"/>
      <c r="F3" s="78"/>
      <c r="G3" s="78"/>
    </row>
    <row r="4" spans="1:12" ht="60.75" customHeight="1" x14ac:dyDescent="0.25">
      <c r="A4" s="13"/>
      <c r="B4" s="1"/>
      <c r="C4" s="78"/>
      <c r="D4" s="78"/>
      <c r="E4" s="78"/>
      <c r="F4" s="78"/>
      <c r="G4" s="78"/>
    </row>
    <row r="5" spans="1:12" ht="32.25" customHeight="1" x14ac:dyDescent="0.25">
      <c r="A5" s="13"/>
      <c r="B5" s="14"/>
      <c r="C5" s="77"/>
      <c r="D5" s="77"/>
      <c r="E5" s="77"/>
      <c r="F5" s="77"/>
      <c r="G5" s="77"/>
    </row>
    <row r="6" spans="1:12" ht="51" customHeight="1" x14ac:dyDescent="0.25">
      <c r="A6" s="79" t="s">
        <v>78</v>
      </c>
      <c r="B6" s="79"/>
      <c r="C6" s="79"/>
      <c r="D6" s="79"/>
      <c r="E6" s="79"/>
      <c r="F6" s="79"/>
      <c r="G6" s="79"/>
    </row>
    <row r="7" spans="1:12" ht="15.75" customHeight="1" x14ac:dyDescent="0.25">
      <c r="A7" s="15"/>
      <c r="B7" s="16"/>
      <c r="C7" s="17"/>
      <c r="D7" s="17"/>
      <c r="E7" s="13"/>
      <c r="F7" s="13"/>
      <c r="G7" s="18" t="s">
        <v>0</v>
      </c>
    </row>
    <row r="8" spans="1:12" ht="15.75" customHeight="1" x14ac:dyDescent="0.25">
      <c r="A8" s="15"/>
      <c r="B8" s="16"/>
      <c r="C8" s="17"/>
      <c r="D8" s="17"/>
      <c r="E8" s="13"/>
      <c r="F8" s="13"/>
      <c r="G8" s="18"/>
    </row>
    <row r="9" spans="1:12" ht="132.75" customHeight="1" x14ac:dyDescent="0.2">
      <c r="A9" s="53" t="s">
        <v>1</v>
      </c>
      <c r="B9" s="53" t="s">
        <v>2</v>
      </c>
      <c r="C9" s="54" t="s">
        <v>93</v>
      </c>
      <c r="D9" s="54" t="s">
        <v>53</v>
      </c>
      <c r="E9" s="54" t="s">
        <v>3</v>
      </c>
      <c r="F9" s="54" t="s">
        <v>49</v>
      </c>
      <c r="G9" s="54" t="s">
        <v>50</v>
      </c>
    </row>
    <row r="10" spans="1:12" ht="15" x14ac:dyDescent="0.25">
      <c r="A10" s="19">
        <v>1</v>
      </c>
      <c r="B10" s="19">
        <v>2</v>
      </c>
      <c r="C10" s="19" t="s">
        <v>4</v>
      </c>
      <c r="D10" s="19" t="s">
        <v>5</v>
      </c>
      <c r="E10" s="19" t="s">
        <v>6</v>
      </c>
      <c r="F10" s="19" t="s">
        <v>51</v>
      </c>
      <c r="G10" s="19" t="s">
        <v>52</v>
      </c>
    </row>
    <row r="11" spans="1:12" s="4" customFormat="1" x14ac:dyDescent="0.2">
      <c r="A11" s="21" t="s">
        <v>7</v>
      </c>
      <c r="B11" s="22" t="s">
        <v>8</v>
      </c>
      <c r="C11" s="23">
        <f>C12+C32+C28</f>
        <v>2673.9</v>
      </c>
      <c r="D11" s="23">
        <f>D12+D28+D32</f>
        <v>2673.9000000000005</v>
      </c>
      <c r="E11" s="23">
        <f>E12+E32+E28</f>
        <v>2805.1000000000004</v>
      </c>
      <c r="F11" s="23">
        <f>E11/C11*100</f>
        <v>104.90669060174278</v>
      </c>
      <c r="G11" s="23">
        <f t="shared" ref="G11:G13" si="0">IF(C11=0,"-",IF(C11&lt;0,"-",IF(E11&lt;0,"-",IF(E11/C11&gt;2,"в "&amp;ROUND(E11/C11,1)&amp;" раза",E11/C11*100))))</f>
        <v>104.90669060174278</v>
      </c>
      <c r="H11" s="2"/>
      <c r="I11" s="2"/>
      <c r="J11" s="2"/>
      <c r="K11" s="2"/>
      <c r="L11" s="2"/>
    </row>
    <row r="12" spans="1:12" s="4" customFormat="1" x14ac:dyDescent="0.2">
      <c r="A12" s="21" t="s">
        <v>9</v>
      </c>
      <c r="B12" s="22" t="s">
        <v>10</v>
      </c>
      <c r="C12" s="23">
        <f>C13+C20</f>
        <v>745</v>
      </c>
      <c r="D12" s="23">
        <f>D13+D20</f>
        <v>745</v>
      </c>
      <c r="E12" s="23">
        <f>E13+E20+E17</f>
        <v>873</v>
      </c>
      <c r="F12" s="23">
        <f>E12/C12*100</f>
        <v>117.18120805369128</v>
      </c>
      <c r="G12" s="23">
        <f t="shared" si="0"/>
        <v>117.18120805369128</v>
      </c>
      <c r="H12" s="2"/>
      <c r="I12" s="2"/>
      <c r="J12" s="2"/>
      <c r="K12" s="2"/>
      <c r="L12" s="2"/>
    </row>
    <row r="13" spans="1:12" s="4" customFormat="1" x14ac:dyDescent="0.2">
      <c r="A13" s="21" t="s">
        <v>11</v>
      </c>
      <c r="B13" s="22" t="s">
        <v>12</v>
      </c>
      <c r="C13" s="23">
        <f>C14</f>
        <v>13.1</v>
      </c>
      <c r="D13" s="23">
        <f>D14</f>
        <v>13.1</v>
      </c>
      <c r="E13" s="23">
        <f>E14</f>
        <v>21</v>
      </c>
      <c r="F13" s="23">
        <f>E13/C13*100</f>
        <v>160.30534351145039</v>
      </c>
      <c r="G13" s="23">
        <f t="shared" si="0"/>
        <v>160.30534351145039</v>
      </c>
      <c r="H13" s="2"/>
      <c r="I13" s="2"/>
      <c r="J13" s="2"/>
      <c r="K13" s="2"/>
      <c r="L13" s="2"/>
    </row>
    <row r="14" spans="1:12" s="4" customFormat="1" x14ac:dyDescent="0.2">
      <c r="A14" s="24" t="s">
        <v>13</v>
      </c>
      <c r="B14" s="25" t="s">
        <v>14</v>
      </c>
      <c r="C14" s="26">
        <f>C15</f>
        <v>13.1</v>
      </c>
      <c r="D14" s="26">
        <f>D15</f>
        <v>13.1</v>
      </c>
      <c r="E14" s="26">
        <f>E16+E15</f>
        <v>21</v>
      </c>
      <c r="F14" s="26">
        <f>E14/C14*100</f>
        <v>160.30534351145039</v>
      </c>
      <c r="G14" s="26">
        <f t="shared" ref="G14:G23" si="1">IF(C14=0,"-",IF(C14&lt;0,"-",IF(E14&lt;0,"-",IF(E14/C14&gt;2,"в "&amp;ROUND(E14/C14,1)&amp;" раза",E14/C14*100))))</f>
        <v>160.30534351145039</v>
      </c>
      <c r="H14" s="2"/>
      <c r="I14" s="2"/>
      <c r="J14" s="2"/>
      <c r="K14" s="2"/>
      <c r="L14" s="2"/>
    </row>
    <row r="15" spans="1:12" s="4" customFormat="1" ht="117" customHeight="1" x14ac:dyDescent="0.2">
      <c r="A15" s="27" t="s">
        <v>68</v>
      </c>
      <c r="B15" s="62" t="s">
        <v>69</v>
      </c>
      <c r="C15" s="28">
        <v>13.1</v>
      </c>
      <c r="D15" s="28">
        <f>C15</f>
        <v>13.1</v>
      </c>
      <c r="E15" s="28">
        <v>20.7</v>
      </c>
      <c r="F15" s="28">
        <f>E15/C15*100</f>
        <v>158.01526717557252</v>
      </c>
      <c r="G15" s="28">
        <f>E15/D15*100</f>
        <v>158.01526717557252</v>
      </c>
      <c r="H15" s="2"/>
      <c r="I15" s="2"/>
      <c r="J15" s="2"/>
      <c r="K15" s="2"/>
      <c r="L15" s="2"/>
    </row>
    <row r="16" spans="1:12" s="4" customFormat="1" ht="83.25" customHeight="1" x14ac:dyDescent="0.2">
      <c r="A16" s="29" t="s">
        <v>70</v>
      </c>
      <c r="B16" s="63" t="s">
        <v>71</v>
      </c>
      <c r="C16" s="30"/>
      <c r="D16" s="30"/>
      <c r="E16" s="30">
        <v>0.3</v>
      </c>
      <c r="F16" s="30"/>
      <c r="G16" s="30" t="str">
        <f t="shared" si="1"/>
        <v>-</v>
      </c>
      <c r="H16" s="2"/>
      <c r="I16" s="2"/>
      <c r="J16" s="2"/>
      <c r="K16" s="2"/>
      <c r="L16" s="2"/>
    </row>
    <row r="17" spans="1:12" s="4" customFormat="1" ht="16.5" customHeight="1" x14ac:dyDescent="0.2">
      <c r="A17" s="21" t="s">
        <v>79</v>
      </c>
      <c r="B17" s="80" t="s">
        <v>80</v>
      </c>
      <c r="C17" s="23"/>
      <c r="D17" s="23"/>
      <c r="E17" s="23">
        <f>E18</f>
        <v>1.9</v>
      </c>
      <c r="F17" s="23"/>
      <c r="G17" s="23"/>
      <c r="H17" s="2"/>
      <c r="I17" s="2"/>
      <c r="J17" s="2"/>
      <c r="K17" s="2"/>
      <c r="L17" s="2"/>
    </row>
    <row r="18" spans="1:12" s="4" customFormat="1" ht="15.75" customHeight="1" x14ac:dyDescent="0.2">
      <c r="A18" s="29" t="s">
        <v>81</v>
      </c>
      <c r="B18" s="63" t="s">
        <v>82</v>
      </c>
      <c r="C18" s="30"/>
      <c r="D18" s="30"/>
      <c r="E18" s="30">
        <f>E19</f>
        <v>1.9</v>
      </c>
      <c r="F18" s="30"/>
      <c r="G18" s="30"/>
      <c r="H18" s="2"/>
      <c r="I18" s="2"/>
      <c r="J18" s="2"/>
      <c r="K18" s="2"/>
      <c r="L18" s="2"/>
    </row>
    <row r="19" spans="1:12" s="4" customFormat="1" ht="51.75" customHeight="1" x14ac:dyDescent="0.2">
      <c r="A19" s="29" t="s">
        <v>83</v>
      </c>
      <c r="B19" s="63" t="s">
        <v>84</v>
      </c>
      <c r="C19" s="30"/>
      <c r="D19" s="30"/>
      <c r="E19" s="30">
        <v>1.9</v>
      </c>
      <c r="F19" s="30"/>
      <c r="G19" s="30"/>
      <c r="H19" s="2"/>
      <c r="I19" s="2"/>
      <c r="J19" s="2"/>
      <c r="K19" s="2"/>
      <c r="L19" s="2"/>
    </row>
    <row r="20" spans="1:12" s="4" customFormat="1" x14ac:dyDescent="0.2">
      <c r="A20" s="21" t="s">
        <v>33</v>
      </c>
      <c r="B20" s="22" t="s">
        <v>34</v>
      </c>
      <c r="C20" s="23">
        <f>C21+C23</f>
        <v>731.9</v>
      </c>
      <c r="D20" s="23">
        <f>D21+D23</f>
        <v>731.9</v>
      </c>
      <c r="E20" s="23">
        <f>E21+E23</f>
        <v>850.1</v>
      </c>
      <c r="F20" s="23">
        <f t="shared" ref="F20:F23" si="2">E20/C20*100</f>
        <v>116.1497472332286</v>
      </c>
      <c r="G20" s="23">
        <f t="shared" si="1"/>
        <v>116.1497472332286</v>
      </c>
      <c r="H20" s="2"/>
      <c r="I20" s="2"/>
      <c r="J20" s="2"/>
      <c r="K20" s="2"/>
      <c r="L20" s="2"/>
    </row>
    <row r="21" spans="1:12" s="4" customFormat="1" ht="15.75" customHeight="1" x14ac:dyDescent="0.2">
      <c r="A21" s="33" t="s">
        <v>35</v>
      </c>
      <c r="B21" s="34" t="s">
        <v>36</v>
      </c>
      <c r="C21" s="26">
        <f>C22</f>
        <v>65</v>
      </c>
      <c r="D21" s="26">
        <f>C21</f>
        <v>65</v>
      </c>
      <c r="E21" s="26">
        <f>E22</f>
        <v>79.400000000000006</v>
      </c>
      <c r="F21" s="26">
        <f t="shared" si="2"/>
        <v>122.15384615384617</v>
      </c>
      <c r="G21" s="26">
        <f t="shared" si="1"/>
        <v>122.15384615384617</v>
      </c>
      <c r="H21" s="2"/>
      <c r="I21" s="2"/>
      <c r="J21" s="2"/>
      <c r="K21" s="2"/>
      <c r="L21" s="2"/>
    </row>
    <row r="22" spans="1:12" s="4" customFormat="1" ht="81" customHeight="1" x14ac:dyDescent="0.2">
      <c r="A22" s="35" t="s">
        <v>72</v>
      </c>
      <c r="B22" s="64" t="s">
        <v>74</v>
      </c>
      <c r="C22" s="30">
        <v>65</v>
      </c>
      <c r="D22" s="30">
        <f>C22</f>
        <v>65</v>
      </c>
      <c r="E22" s="30">
        <v>79.400000000000006</v>
      </c>
      <c r="F22" s="30">
        <f>E22/C22*100</f>
        <v>122.15384615384617</v>
      </c>
      <c r="G22" s="30">
        <f t="shared" si="1"/>
        <v>122.15384615384617</v>
      </c>
      <c r="H22" s="2"/>
      <c r="I22" s="2"/>
      <c r="J22" s="2"/>
      <c r="K22" s="2"/>
      <c r="L22" s="2"/>
    </row>
    <row r="23" spans="1:12" s="4" customFormat="1" ht="16.5" customHeight="1" x14ac:dyDescent="0.2">
      <c r="A23" s="36" t="s">
        <v>37</v>
      </c>
      <c r="B23" s="37" t="s">
        <v>38</v>
      </c>
      <c r="C23" s="26">
        <f>C25+C27</f>
        <v>666.9</v>
      </c>
      <c r="D23" s="26">
        <f>D25+D27</f>
        <v>666.9</v>
      </c>
      <c r="E23" s="26">
        <f>E25+E27</f>
        <v>770.7</v>
      </c>
      <c r="F23" s="26">
        <f t="shared" si="2"/>
        <v>115.56455240665768</v>
      </c>
      <c r="G23" s="26">
        <f t="shared" si="1"/>
        <v>115.56455240665768</v>
      </c>
      <c r="H23" s="2"/>
      <c r="I23" s="2"/>
      <c r="J23" s="2"/>
      <c r="K23" s="2"/>
      <c r="L23" s="2"/>
    </row>
    <row r="24" spans="1:12" s="4" customFormat="1" ht="16.5" customHeight="1" x14ac:dyDescent="0.2">
      <c r="A24" s="65" t="s">
        <v>62</v>
      </c>
      <c r="B24" s="66" t="s">
        <v>63</v>
      </c>
      <c r="C24" s="40">
        <f>C25</f>
        <v>240</v>
      </c>
      <c r="D24" s="40">
        <f>D25</f>
        <v>240</v>
      </c>
      <c r="E24" s="40">
        <f>E25</f>
        <v>214.2</v>
      </c>
      <c r="F24" s="40">
        <f>F25</f>
        <v>89.25</v>
      </c>
      <c r="G24" s="40">
        <f>G25</f>
        <v>89.25</v>
      </c>
      <c r="H24" s="2"/>
      <c r="I24" s="2"/>
      <c r="J24" s="2"/>
      <c r="K24" s="2"/>
      <c r="L24" s="2"/>
    </row>
    <row r="25" spans="1:12" s="4" customFormat="1" ht="66.75" customHeight="1" x14ac:dyDescent="0.2">
      <c r="A25" s="35" t="s">
        <v>73</v>
      </c>
      <c r="B25" s="64" t="s">
        <v>75</v>
      </c>
      <c r="C25" s="30">
        <v>240</v>
      </c>
      <c r="D25" s="30">
        <f>C25</f>
        <v>240</v>
      </c>
      <c r="E25" s="30">
        <v>214.2</v>
      </c>
      <c r="F25" s="30">
        <f t="shared" ref="F25:F31" si="3">E25/C25*100</f>
        <v>89.25</v>
      </c>
      <c r="G25" s="38">
        <f>E25/D25*100</f>
        <v>89.25</v>
      </c>
      <c r="H25" s="2"/>
      <c r="I25" s="2"/>
      <c r="J25" s="2"/>
      <c r="K25" s="2"/>
      <c r="L25" s="2"/>
    </row>
    <row r="26" spans="1:12" s="4" customFormat="1" ht="21.75" customHeight="1" x14ac:dyDescent="0.2">
      <c r="A26" s="65" t="s">
        <v>64</v>
      </c>
      <c r="B26" s="66" t="s">
        <v>65</v>
      </c>
      <c r="C26" s="40">
        <f>C27</f>
        <v>426.9</v>
      </c>
      <c r="D26" s="40">
        <f>D27</f>
        <v>426.9</v>
      </c>
      <c r="E26" s="40">
        <f>E27</f>
        <v>556.5</v>
      </c>
      <c r="F26" s="40">
        <f>F27</f>
        <v>130.3583977512298</v>
      </c>
      <c r="G26" s="67">
        <f>G27</f>
        <v>130.3583977512298</v>
      </c>
      <c r="H26" s="2"/>
      <c r="I26" s="2"/>
      <c r="J26" s="2"/>
      <c r="K26" s="2"/>
      <c r="L26" s="2"/>
    </row>
    <row r="27" spans="1:12" s="4" customFormat="1" ht="65.25" customHeight="1" x14ac:dyDescent="0.2">
      <c r="A27" s="35" t="s">
        <v>39</v>
      </c>
      <c r="B27" s="64" t="s">
        <v>76</v>
      </c>
      <c r="C27" s="30">
        <v>426.9</v>
      </c>
      <c r="D27" s="30">
        <f>C27</f>
        <v>426.9</v>
      </c>
      <c r="E27" s="30">
        <v>556.5</v>
      </c>
      <c r="F27" s="30">
        <f>E27/D27*100</f>
        <v>130.3583977512298</v>
      </c>
      <c r="G27" s="30">
        <f>F27</f>
        <v>130.3583977512298</v>
      </c>
      <c r="H27" s="2"/>
      <c r="I27" s="2"/>
      <c r="J27" s="2"/>
      <c r="K27" s="2"/>
      <c r="L27" s="2"/>
    </row>
    <row r="28" spans="1:12" s="4" customFormat="1" ht="51" x14ac:dyDescent="0.2">
      <c r="A28" s="31" t="s">
        <v>15</v>
      </c>
      <c r="B28" s="68" t="s">
        <v>16</v>
      </c>
      <c r="C28" s="32">
        <f t="shared" ref="C28:E29" si="4">C29</f>
        <v>218.7</v>
      </c>
      <c r="D28" s="32">
        <f>D29</f>
        <v>218.7</v>
      </c>
      <c r="E28" s="32">
        <f t="shared" si="4"/>
        <v>221.9</v>
      </c>
      <c r="F28" s="32">
        <f t="shared" si="3"/>
        <v>101.46319158664838</v>
      </c>
      <c r="G28" s="32">
        <f t="shared" ref="G28:G31" si="5">IF(C28=0,"-",IF(C28&lt;0,"-",IF(E28&lt;0,"-",IF(E28/C28&gt;2,"в "&amp;ROUND(E28/C28,1)&amp;" раза",E28/C28*100))))</f>
        <v>101.46319158664838</v>
      </c>
      <c r="H28" s="2"/>
      <c r="I28" s="2"/>
      <c r="J28" s="2"/>
      <c r="K28" s="2"/>
      <c r="L28" s="2"/>
    </row>
    <row r="29" spans="1:12" s="4" customFormat="1" ht="94.5" customHeight="1" x14ac:dyDescent="0.2">
      <c r="A29" s="24" t="s">
        <v>17</v>
      </c>
      <c r="B29" s="69" t="s">
        <v>18</v>
      </c>
      <c r="C29" s="26">
        <f t="shared" si="4"/>
        <v>218.7</v>
      </c>
      <c r="D29" s="26">
        <f>D30</f>
        <v>218.7</v>
      </c>
      <c r="E29" s="26">
        <f t="shared" si="4"/>
        <v>221.9</v>
      </c>
      <c r="F29" s="26">
        <f t="shared" si="3"/>
        <v>101.46319158664838</v>
      </c>
      <c r="G29" s="26">
        <f t="shared" si="5"/>
        <v>101.46319158664838</v>
      </c>
      <c r="H29" s="2"/>
      <c r="I29" s="2"/>
      <c r="J29" s="2"/>
      <c r="K29" s="2"/>
      <c r="L29" s="2"/>
    </row>
    <row r="30" spans="1:12" s="4" customFormat="1" ht="95.25" customHeight="1" x14ac:dyDescent="0.2">
      <c r="A30" s="39" t="s">
        <v>54</v>
      </c>
      <c r="B30" s="70" t="s">
        <v>56</v>
      </c>
      <c r="C30" s="40">
        <f>C31</f>
        <v>218.7</v>
      </c>
      <c r="D30" s="40">
        <f>D31</f>
        <v>218.7</v>
      </c>
      <c r="E30" s="40">
        <f>E31</f>
        <v>221.9</v>
      </c>
      <c r="F30" s="40">
        <f t="shared" si="3"/>
        <v>101.46319158664838</v>
      </c>
      <c r="G30" s="40">
        <f t="shared" si="5"/>
        <v>101.46319158664838</v>
      </c>
      <c r="H30" s="2"/>
      <c r="I30" s="2"/>
      <c r="J30" s="2"/>
      <c r="K30" s="2"/>
      <c r="L30" s="2"/>
    </row>
    <row r="31" spans="1:12" s="4" customFormat="1" ht="78.75" customHeight="1" x14ac:dyDescent="0.2">
      <c r="A31" s="29" t="s">
        <v>55</v>
      </c>
      <c r="B31" s="63" t="s">
        <v>57</v>
      </c>
      <c r="C31" s="30">
        <v>218.7</v>
      </c>
      <c r="D31" s="30">
        <f>C31</f>
        <v>218.7</v>
      </c>
      <c r="E31" s="30">
        <v>221.9</v>
      </c>
      <c r="F31" s="30">
        <f t="shared" si="3"/>
        <v>101.46319158664838</v>
      </c>
      <c r="G31" s="30">
        <f t="shared" si="5"/>
        <v>101.46319158664838</v>
      </c>
      <c r="H31" s="2"/>
      <c r="I31" s="2"/>
      <c r="J31" s="2"/>
      <c r="K31" s="2"/>
      <c r="L31" s="2"/>
    </row>
    <row r="32" spans="1:12" s="6" customFormat="1" ht="18" customHeight="1" x14ac:dyDescent="0.2">
      <c r="A32" s="41" t="s">
        <v>19</v>
      </c>
      <c r="B32" s="42" t="s">
        <v>20</v>
      </c>
      <c r="C32" s="43">
        <f>C33</f>
        <v>1710.2000000000003</v>
      </c>
      <c r="D32" s="43">
        <f>D33</f>
        <v>1710.2000000000003</v>
      </c>
      <c r="E32" s="43">
        <f>E33</f>
        <v>1710.2000000000003</v>
      </c>
      <c r="F32" s="43">
        <f>E32/C32*100</f>
        <v>100</v>
      </c>
      <c r="G32" s="43">
        <f t="shared" ref="G32:G38" si="6">IF(C32=0,"-",IF(C32&lt;0,"-",IF(E32&lt;0,"-",IF(E32/C32&gt;2,"в "&amp;ROUND(E32/C32,1)&amp;" раза",E32/C32*100))))</f>
        <v>100</v>
      </c>
      <c r="H32" s="5"/>
      <c r="I32" s="5"/>
      <c r="J32" s="5"/>
      <c r="K32" s="5"/>
      <c r="L32" s="5"/>
    </row>
    <row r="33" spans="1:12" s="6" customFormat="1" ht="33.75" customHeight="1" x14ac:dyDescent="0.2">
      <c r="A33" s="44" t="s">
        <v>21</v>
      </c>
      <c r="B33" s="71" t="s">
        <v>22</v>
      </c>
      <c r="C33" s="45">
        <f>C34+C42+C47+C39</f>
        <v>1710.2000000000003</v>
      </c>
      <c r="D33" s="45">
        <f>D34+D42+D47+D39</f>
        <v>1710.2000000000003</v>
      </c>
      <c r="E33" s="45">
        <f>E34+E42+E47+E39</f>
        <v>1710.2000000000003</v>
      </c>
      <c r="F33" s="45">
        <f t="shared" ref="F33:F49" si="7">E33/C33*100</f>
        <v>100</v>
      </c>
      <c r="G33" s="45">
        <f t="shared" si="6"/>
        <v>100</v>
      </c>
      <c r="H33" s="5"/>
      <c r="I33" s="5"/>
      <c r="J33" s="5"/>
      <c r="K33" s="5"/>
      <c r="L33" s="5"/>
    </row>
    <row r="34" spans="1:12" s="6" customFormat="1" ht="33.75" customHeight="1" x14ac:dyDescent="0.2">
      <c r="A34" s="55" t="s">
        <v>23</v>
      </c>
      <c r="B34" s="72" t="s">
        <v>24</v>
      </c>
      <c r="C34" s="46">
        <f>C35+C37</f>
        <v>1047.4000000000001</v>
      </c>
      <c r="D34" s="46">
        <f>C34</f>
        <v>1047.4000000000001</v>
      </c>
      <c r="E34" s="46">
        <f>D34</f>
        <v>1047.4000000000001</v>
      </c>
      <c r="F34" s="46">
        <f>E34/D34*100</f>
        <v>100</v>
      </c>
      <c r="G34" s="46">
        <f>F34</f>
        <v>100</v>
      </c>
      <c r="H34" s="5"/>
      <c r="I34" s="5"/>
      <c r="J34" s="5"/>
      <c r="K34" s="5"/>
      <c r="L34" s="5"/>
    </row>
    <row r="35" spans="1:12" s="6" customFormat="1" ht="33.75" customHeight="1" x14ac:dyDescent="0.2">
      <c r="A35" s="56" t="s">
        <v>58</v>
      </c>
      <c r="B35" s="59" t="s">
        <v>60</v>
      </c>
      <c r="C35" s="48">
        <f>C36</f>
        <v>760.2</v>
      </c>
      <c r="D35" s="48">
        <f>D36</f>
        <v>760.2</v>
      </c>
      <c r="E35" s="48">
        <f>E36</f>
        <v>760.2</v>
      </c>
      <c r="F35" s="48">
        <f>F36</f>
        <v>100</v>
      </c>
      <c r="G35" s="48">
        <f>G36</f>
        <v>100</v>
      </c>
      <c r="H35" s="5"/>
      <c r="I35" s="5"/>
      <c r="J35" s="5"/>
      <c r="K35" s="5"/>
      <c r="L35" s="5"/>
    </row>
    <row r="36" spans="1:12" s="6" customFormat="1" ht="42" customHeight="1" x14ac:dyDescent="0.2">
      <c r="A36" s="57" t="s">
        <v>59</v>
      </c>
      <c r="B36" s="73" t="s">
        <v>61</v>
      </c>
      <c r="C36" s="58">
        <v>760.2</v>
      </c>
      <c r="D36" s="58">
        <f>C36</f>
        <v>760.2</v>
      </c>
      <c r="E36" s="58">
        <v>760.2</v>
      </c>
      <c r="F36" s="58">
        <f t="shared" si="7"/>
        <v>100</v>
      </c>
      <c r="G36" s="58">
        <f t="shared" si="6"/>
        <v>100</v>
      </c>
      <c r="H36" s="5"/>
      <c r="I36" s="5"/>
      <c r="J36" s="5"/>
      <c r="K36" s="5"/>
      <c r="L36" s="5"/>
    </row>
    <row r="37" spans="1:12" s="8" customFormat="1" ht="31.5" customHeight="1" x14ac:dyDescent="0.2">
      <c r="A37" s="47" t="s">
        <v>28</v>
      </c>
      <c r="B37" s="74" t="s">
        <v>66</v>
      </c>
      <c r="C37" s="48">
        <f t="shared" ref="C37:E37" si="8">C38</f>
        <v>287.2</v>
      </c>
      <c r="D37" s="48">
        <f t="shared" si="8"/>
        <v>287.2</v>
      </c>
      <c r="E37" s="48">
        <f t="shared" si="8"/>
        <v>287.2</v>
      </c>
      <c r="F37" s="48">
        <f t="shared" si="7"/>
        <v>100</v>
      </c>
      <c r="G37" s="48">
        <f t="shared" si="6"/>
        <v>100</v>
      </c>
      <c r="H37" s="7"/>
      <c r="I37" s="7"/>
      <c r="J37" s="7"/>
      <c r="K37" s="7"/>
      <c r="L37" s="7"/>
    </row>
    <row r="38" spans="1:12" ht="40.5" customHeight="1" x14ac:dyDescent="0.2">
      <c r="A38" s="60" t="s">
        <v>40</v>
      </c>
      <c r="B38" s="75" t="s">
        <v>67</v>
      </c>
      <c r="C38" s="58">
        <v>287.2</v>
      </c>
      <c r="D38" s="58">
        <f>C38</f>
        <v>287.2</v>
      </c>
      <c r="E38" s="58">
        <v>287.2</v>
      </c>
      <c r="F38" s="58">
        <f t="shared" si="7"/>
        <v>100</v>
      </c>
      <c r="G38" s="58">
        <f t="shared" si="6"/>
        <v>100</v>
      </c>
    </row>
    <row r="39" spans="1:12" ht="36.75" customHeight="1" x14ac:dyDescent="0.2">
      <c r="A39" s="81" t="s">
        <v>87</v>
      </c>
      <c r="B39" s="82" t="s">
        <v>90</v>
      </c>
      <c r="C39" s="83">
        <f>C40</f>
        <v>280.10000000000002</v>
      </c>
      <c r="D39" s="83">
        <f>D40</f>
        <v>280.10000000000002</v>
      </c>
      <c r="E39" s="83">
        <f>E40</f>
        <v>280.10000000000002</v>
      </c>
      <c r="F39" s="83">
        <f>F40</f>
        <v>100</v>
      </c>
      <c r="G39" s="83">
        <f>G40</f>
        <v>100</v>
      </c>
    </row>
    <row r="40" spans="1:12" ht="18.75" customHeight="1" x14ac:dyDescent="0.2">
      <c r="A40" s="60" t="s">
        <v>88</v>
      </c>
      <c r="B40" s="75" t="s">
        <v>91</v>
      </c>
      <c r="C40" s="58">
        <f>C41</f>
        <v>280.10000000000002</v>
      </c>
      <c r="D40" s="58">
        <f>D41</f>
        <v>280.10000000000002</v>
      </c>
      <c r="E40" s="58">
        <f>E41</f>
        <v>280.10000000000002</v>
      </c>
      <c r="F40" s="58">
        <f>F41</f>
        <v>100</v>
      </c>
      <c r="G40" s="58">
        <f>G41</f>
        <v>100</v>
      </c>
    </row>
    <row r="41" spans="1:12" ht="19.5" customHeight="1" x14ac:dyDescent="0.2">
      <c r="A41" s="60" t="s">
        <v>89</v>
      </c>
      <c r="B41" s="75" t="s">
        <v>92</v>
      </c>
      <c r="C41" s="58">
        <v>280.10000000000002</v>
      </c>
      <c r="D41" s="58">
        <f>C41</f>
        <v>280.10000000000002</v>
      </c>
      <c r="E41" s="58">
        <v>280.10000000000002</v>
      </c>
      <c r="F41" s="58">
        <f>E41/C41*100</f>
        <v>100</v>
      </c>
      <c r="G41" s="58">
        <f>F41</f>
        <v>100</v>
      </c>
    </row>
    <row r="42" spans="1:12" ht="25.5" x14ac:dyDescent="0.2">
      <c r="A42" s="49" t="s">
        <v>29</v>
      </c>
      <c r="B42" s="50" t="s">
        <v>25</v>
      </c>
      <c r="C42" s="46">
        <f>C43+C45</f>
        <v>160.69999999999999</v>
      </c>
      <c r="D42" s="46">
        <f>D43+D45</f>
        <v>160.69999999999999</v>
      </c>
      <c r="E42" s="46">
        <f>E43+E45</f>
        <v>160.69999999999999</v>
      </c>
      <c r="F42" s="46">
        <f t="shared" si="7"/>
        <v>100</v>
      </c>
      <c r="G42" s="26">
        <f t="shared" ref="G42:G43" si="9">IF(C42=0,"-",IF(C42&lt;0,"-",IF(E42&lt;0,"-",IF(E42/C42&gt;2,"в "&amp;ROUND(E42/C42,1)&amp;" раза",E42/C42*100))))</f>
        <v>100</v>
      </c>
    </row>
    <row r="43" spans="1:12" ht="39.75" customHeight="1" x14ac:dyDescent="0.2">
      <c r="A43" s="51" t="s">
        <v>30</v>
      </c>
      <c r="B43" s="76" t="s">
        <v>26</v>
      </c>
      <c r="C43" s="48">
        <f>C44</f>
        <v>0.6</v>
      </c>
      <c r="D43" s="48">
        <f>D44</f>
        <v>0.6</v>
      </c>
      <c r="E43" s="48">
        <f>E44</f>
        <v>0.6</v>
      </c>
      <c r="F43" s="48">
        <f t="shared" si="7"/>
        <v>100</v>
      </c>
      <c r="G43" s="48">
        <f t="shared" si="9"/>
        <v>100</v>
      </c>
    </row>
    <row r="44" spans="1:12" ht="39.75" customHeight="1" x14ac:dyDescent="0.2">
      <c r="A44" s="60" t="s">
        <v>41</v>
      </c>
      <c r="B44" s="75" t="s">
        <v>44</v>
      </c>
      <c r="C44" s="58">
        <v>0.6</v>
      </c>
      <c r="D44" s="58">
        <f>C44</f>
        <v>0.6</v>
      </c>
      <c r="E44" s="58">
        <v>0.6</v>
      </c>
      <c r="F44" s="58">
        <f t="shared" si="7"/>
        <v>100</v>
      </c>
      <c r="G44" s="30">
        <f t="shared" ref="G44:G45" si="10">IF(C44=0,"-",IF(C44&lt;0,"-",IF(E44&lt;0,"-",IF(E44/C44&gt;2,"в "&amp;ROUND(E44/C44,1)&amp;" раза",E44/C44*100))))</f>
        <v>100</v>
      </c>
    </row>
    <row r="45" spans="1:12" ht="50.25" customHeight="1" x14ac:dyDescent="0.2">
      <c r="A45" s="51" t="s">
        <v>43</v>
      </c>
      <c r="B45" s="52" t="s">
        <v>86</v>
      </c>
      <c r="C45" s="48">
        <f>C46</f>
        <v>160.1</v>
      </c>
      <c r="D45" s="48">
        <f>D46</f>
        <v>160.1</v>
      </c>
      <c r="E45" s="48">
        <f>E46</f>
        <v>160.1</v>
      </c>
      <c r="F45" s="48">
        <f t="shared" si="7"/>
        <v>100</v>
      </c>
      <c r="G45" s="48">
        <f t="shared" si="10"/>
        <v>100</v>
      </c>
    </row>
    <row r="46" spans="1:12" s="10" customFormat="1" ht="54.75" customHeight="1" x14ac:dyDescent="0.2">
      <c r="A46" s="60" t="s">
        <v>42</v>
      </c>
      <c r="B46" s="61" t="s">
        <v>85</v>
      </c>
      <c r="C46" s="58">
        <v>160.1</v>
      </c>
      <c r="D46" s="58">
        <f>C46</f>
        <v>160.1</v>
      </c>
      <c r="E46" s="58">
        <v>160.1</v>
      </c>
      <c r="F46" s="58">
        <f t="shared" si="7"/>
        <v>100</v>
      </c>
      <c r="G46" s="30">
        <f t="shared" ref="G46" si="11">IF(C46=0,"-",IF(C46&lt;0,"-",IF(E46&lt;0,"-",IF(E46/C46&gt;2,"в "&amp;ROUND(E46/C46,1)&amp;" раза",E46/C46*100))))</f>
        <v>100</v>
      </c>
      <c r="H46" s="9"/>
      <c r="I46" s="9"/>
      <c r="J46" s="9"/>
      <c r="K46" s="9"/>
      <c r="L46" s="9"/>
    </row>
    <row r="47" spans="1:12" x14ac:dyDescent="0.2">
      <c r="A47" s="49" t="s">
        <v>31</v>
      </c>
      <c r="B47" s="50" t="s">
        <v>27</v>
      </c>
      <c r="C47" s="46">
        <f t="shared" ref="C47:E48" si="12">C48</f>
        <v>222</v>
      </c>
      <c r="D47" s="46">
        <f t="shared" si="12"/>
        <v>222</v>
      </c>
      <c r="E47" s="46">
        <f t="shared" si="12"/>
        <v>222</v>
      </c>
      <c r="F47" s="46">
        <f t="shared" si="7"/>
        <v>100</v>
      </c>
      <c r="G47" s="26">
        <f>G48</f>
        <v>100</v>
      </c>
    </row>
    <row r="48" spans="1:12" ht="65.25" customHeight="1" x14ac:dyDescent="0.2">
      <c r="A48" s="51" t="s">
        <v>47</v>
      </c>
      <c r="B48" s="52" t="s">
        <v>48</v>
      </c>
      <c r="C48" s="48">
        <f t="shared" si="12"/>
        <v>222</v>
      </c>
      <c r="D48" s="48">
        <f t="shared" si="12"/>
        <v>222</v>
      </c>
      <c r="E48" s="48">
        <f t="shared" si="12"/>
        <v>222</v>
      </c>
      <c r="F48" s="48">
        <f t="shared" si="7"/>
        <v>100</v>
      </c>
      <c r="G48" s="48">
        <f>G49</f>
        <v>100</v>
      </c>
    </row>
    <row r="49" spans="1:7" ht="81" customHeight="1" x14ac:dyDescent="0.2">
      <c r="A49" s="60" t="s">
        <v>45</v>
      </c>
      <c r="B49" s="61" t="s">
        <v>46</v>
      </c>
      <c r="C49" s="58">
        <v>222</v>
      </c>
      <c r="D49" s="58">
        <f>C49</f>
        <v>222</v>
      </c>
      <c r="E49" s="58">
        <v>222</v>
      </c>
      <c r="F49" s="58">
        <f t="shared" si="7"/>
        <v>100</v>
      </c>
      <c r="G49" s="30">
        <f>E49/D49*100</f>
        <v>100</v>
      </c>
    </row>
    <row r="50" spans="1:7" x14ac:dyDescent="0.2">
      <c r="B50" s="20"/>
    </row>
  </sheetData>
  <autoFilter ref="A10:L49" xr:uid="{00000000-0009-0000-0000-000000000000}"/>
  <mergeCells count="4">
    <mergeCell ref="C5:G5"/>
    <mergeCell ref="C2:G4"/>
    <mergeCell ref="C1:G1"/>
    <mergeCell ref="A6:G6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5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Грачева</cp:lastModifiedBy>
  <cp:lastPrinted>2026-02-05T09:55:50Z</cp:lastPrinted>
  <dcterms:created xsi:type="dcterms:W3CDTF">2021-04-13T11:54:42Z</dcterms:created>
  <dcterms:modified xsi:type="dcterms:W3CDTF">2026-02-05T09:55:53Z</dcterms:modified>
</cp:coreProperties>
</file>