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Доходы" sheetId="1" r:id="rId1"/>
  </sheets>
  <definedNames>
    <definedName name="_xlnm._FilterDatabase" localSheetId="0" hidden="1">Доходы!$A$9:$L$51</definedName>
    <definedName name="_xlnm.Print_Titles" localSheetId="0">Доходы!$8:$9</definedName>
    <definedName name="_xlnm.Print_Area" localSheetId="0">Доходы!$A$1:$G$51</definedName>
  </definedNames>
  <calcPr calcId="191029" fullCalcOnLoad="1"/>
</workbook>
</file>

<file path=xl/calcChain.xml><?xml version="1.0" encoding="utf-8"?>
<calcChain xmlns="http://schemas.openxmlformats.org/spreadsheetml/2006/main">
  <c r="E35" i="1"/>
  <c r="C35"/>
  <c r="G41"/>
  <c r="G42"/>
  <c r="F41"/>
  <c r="F42"/>
  <c r="G43"/>
  <c r="F43"/>
  <c r="E41"/>
  <c r="E42"/>
  <c r="D41"/>
  <c r="D42"/>
  <c r="D43"/>
  <c r="C41"/>
  <c r="C42"/>
  <c r="E32"/>
  <c r="E31"/>
  <c r="D22"/>
  <c r="D21"/>
  <c r="E13"/>
  <c r="E23"/>
  <c r="C23"/>
  <c r="E21"/>
  <c r="C21"/>
  <c r="E27"/>
  <c r="F51"/>
  <c r="D14"/>
  <c r="F14"/>
  <c r="G14"/>
  <c r="D16"/>
  <c r="D19"/>
  <c r="G19"/>
  <c r="D24"/>
  <c r="D23"/>
  <c r="D28"/>
  <c r="F28"/>
  <c r="G28"/>
  <c r="D30"/>
  <c r="D38"/>
  <c r="G38"/>
  <c r="D40"/>
  <c r="D46"/>
  <c r="D48"/>
  <c r="D51"/>
  <c r="E37"/>
  <c r="C37"/>
  <c r="D37"/>
  <c r="C27"/>
  <c r="D27"/>
  <c r="G50"/>
  <c r="G49"/>
  <c r="F49"/>
  <c r="C13"/>
  <c r="D13"/>
  <c r="E50"/>
  <c r="E49"/>
  <c r="C50"/>
  <c r="D50"/>
  <c r="E20"/>
  <c r="C20"/>
  <c r="D20"/>
  <c r="F38"/>
  <c r="G27"/>
  <c r="F19"/>
  <c r="F27"/>
  <c r="C49"/>
  <c r="D49"/>
  <c r="F50"/>
  <c r="G48"/>
  <c r="F48"/>
  <c r="G46"/>
  <c r="F46"/>
  <c r="E39"/>
  <c r="E36"/>
  <c r="E47"/>
  <c r="C47"/>
  <c r="D47"/>
  <c r="E45"/>
  <c r="C45"/>
  <c r="C39"/>
  <c r="G40"/>
  <c r="F40"/>
  <c r="C44"/>
  <c r="D44"/>
  <c r="D45"/>
  <c r="C36"/>
  <c r="D39"/>
  <c r="E44"/>
  <c r="G47"/>
  <c r="F47"/>
  <c r="G45"/>
  <c r="F45"/>
  <c r="E29"/>
  <c r="E18"/>
  <c r="C18"/>
  <c r="D18"/>
  <c r="E12"/>
  <c r="C12"/>
  <c r="D12"/>
  <c r="G39"/>
  <c r="G30"/>
  <c r="F30"/>
  <c r="C29"/>
  <c r="G24"/>
  <c r="G16"/>
  <c r="F16"/>
  <c r="E26"/>
  <c r="F29"/>
  <c r="F24"/>
  <c r="F23"/>
  <c r="G23"/>
  <c r="F18"/>
  <c r="G18"/>
  <c r="D36"/>
  <c r="D35"/>
  <c r="C26"/>
  <c r="D26"/>
  <c r="D29"/>
  <c r="F39"/>
  <c r="G44"/>
  <c r="F44"/>
  <c r="E34"/>
  <c r="C17"/>
  <c r="E25"/>
  <c r="E17"/>
  <c r="G22"/>
  <c r="G20"/>
  <c r="F20"/>
  <c r="G29"/>
  <c r="G13"/>
  <c r="F13"/>
  <c r="G26"/>
  <c r="F26"/>
  <c r="C25"/>
  <c r="D25"/>
  <c r="F25"/>
  <c r="G25"/>
  <c r="F22"/>
  <c r="F21"/>
  <c r="G21"/>
  <c r="E11"/>
  <c r="E10"/>
  <c r="C11"/>
  <c r="D11"/>
  <c r="D17"/>
  <c r="F17"/>
  <c r="G17"/>
  <c r="G37"/>
  <c r="F37"/>
  <c r="G36"/>
  <c r="F36"/>
  <c r="G12"/>
  <c r="F12"/>
  <c r="G11"/>
  <c r="F11"/>
  <c r="G35"/>
  <c r="F35"/>
  <c r="C34"/>
  <c r="C10"/>
  <c r="D10"/>
  <c r="D34"/>
  <c r="G34"/>
  <c r="F34"/>
  <c r="G10"/>
  <c r="F10"/>
</calcChain>
</file>

<file path=xl/sharedStrings.xml><?xml version="1.0" encoding="utf-8"?>
<sst xmlns="http://schemas.openxmlformats.org/spreadsheetml/2006/main" count="99" uniqueCount="99">
  <si>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</si>
  <si>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</si>
  <si>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</si>
  <si>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</si>
  <si>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</si>
  <si>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</si>
  <si>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</si>
  <si>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</si>
  <si>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</si>
  <si>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</si>
  <si>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</si>
  <si>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</si>
  <si>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</si>
  <si>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</si>
  <si>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</si>
  <si>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</si>
  <si>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</si>
  <si>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</si>
  <si>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</si>
  <si>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</si>
  <si>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</si>
  <si>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</si>
  <si>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</si>
  <si>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</si>
  <si>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</si>
  <si>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</si>
  <si>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</si>
  <si>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</si>
  <si>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</si>
  <si>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</si>
  <si>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</si>
  <si>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</si>
  <si>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</si>
  <si>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</si>
  <si>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</si>
  <si>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</si>
  <si>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</si>
  <si>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</si>
  <si>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</si>
  <si>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</si>
  <si>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</si>
  <si>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</si>
  <si>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</si>
  <si>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</si>
  <si>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</si>
  <si>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</si>
  <si>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</si>
  <si>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</si>
  <si>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</si>
  <si>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</si>
  <si>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1 06 01030 10 1000 110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</si>
  <si>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</si>
  <si>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</si>
  <si>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</si>
  <si>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</si>
  <si>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</si>
  <si>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</si>
  <si>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</si>
  <si>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</si>
  <si>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</si>
  <si>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</si>
  <si>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</si>
  <si>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Земельный налог с организаций</t>
  </si>
  <si>
    <t>1 06 06040 10 0000 110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</si>
  <si>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</si>
  <si>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</si>
  <si>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</si>
  <si>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</si>
  <si>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</si>
  <si>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</si>
  <si>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 xml:space="preserve"> 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</si>
  <si>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</si>
  <si>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</si>
  <si>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</si>
  <si>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</si>
  <si>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1 06 06033 10 1000 110</t>
  </si>
  <si>
    <t>1 06 06043  10 1000 110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</si>
  <si>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</si>
  <si>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</si>
  <si>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2025 год"</t>
  </si>
  <si>
    <t>ДОХОДЫ БЮЖЕТА КОЧУНОВСКОГО СЕЛЬСКОГО ПОСЕЛЕНИЯ РОМОДАНОВСКОГО МУНИЦИПАЛЬНОГО РАЙОНА РЕСПУБЛИКИ МОРДОВИЯ ЗА 2025 ГОД ПО КОДАМ КЛАССИФИКАЦИИ ДОХОДОВ БЮДЖЕТА</t>
  </si>
  <si>
    <t>План,утвержденный решением Совета депутатов о бюджете Кочуновского сельского поселения на 2025год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</si>
  <si>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</si>
  <si>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</si>
  <si>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1 16 00000 0000 000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</si>
  <si>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</si>
  <si>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</si>
  <si>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</si>
  <si>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</si>
  <si>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</si>
  <si>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</si>
  <si>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</si>
  <si>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2 02 20000 00 0000 150</t>
  </si>
  <si>
    <t>2 02 29999 00 000 150</t>
  </si>
  <si>
    <t>2 02 29999 10 000 150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</si>
  <si>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</si>
  <si>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</si>
  <si>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</si>
  <si>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1 06 06030 00 0000 110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</si>
</sst>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3" fillId="33" borderId="0" applyNumberFormat="0" applyBorder="0" applyAlignment="0" applyProtection="0"/>
    <xf numFmtId="0" fontId="4" fillId="0" borderId="0"/>
    <xf numFmtId="0" fontId="14" fillId="34" borderId="7" applyNumberFormat="0" applyAlignment="0" applyProtection="0"/>
    <xf numFmtId="0" fontId="15" fillId="35" borderId="8" applyNumberFormat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7" fillId="36" borderId="0" applyNumberFormat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7" borderId="7" applyNumberFormat="0" applyAlignment="0" applyProtection="0"/>
    <xf numFmtId="0" fontId="22" fillId="0" borderId="12" applyNumberFormat="0" applyFill="0" applyAlignment="0" applyProtection="0"/>
    <xf numFmtId="0" fontId="23" fillId="38" borderId="0" applyNumberFormat="0" applyBorder="0" applyAlignment="0" applyProtection="0"/>
    <xf numFmtId="0" fontId="1" fillId="39" borderId="13" applyNumberFormat="0" applyFont="0" applyAlignment="0" applyProtection="0"/>
    <xf numFmtId="0" fontId="24" fillId="34" borderId="14" applyNumberFormat="0" applyAlignment="0" applyProtection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4" fillId="0" borderId="0"/>
    <xf numFmtId="0" fontId="28" fillId="0" borderId="0" applyNumberFormat="0" applyFill="0" applyBorder="0" applyAlignment="0" applyProtection="0"/>
    <xf numFmtId="49" fontId="29" fillId="0" borderId="16">
      <alignment horizontal="center"/>
    </xf>
    <xf numFmtId="4" fontId="29" fillId="0" borderId="17">
      <alignment horizontal="right"/>
    </xf>
    <xf numFmtId="0" fontId="30" fillId="0" borderId="18"/>
    <xf numFmtId="0" fontId="29" fillId="0" borderId="19">
      <alignment horizontal="left" wrapText="1"/>
    </xf>
    <xf numFmtId="0" fontId="29" fillId="0" borderId="20">
      <alignment horizontal="left" wrapText="1"/>
    </xf>
    <xf numFmtId="0" fontId="29" fillId="0" borderId="19">
      <alignment horizontal="left" wrapText="1" indent="1"/>
    </xf>
    <xf numFmtId="0" fontId="29" fillId="0" borderId="20">
      <alignment horizontal="left" wrapText="1" indent="2"/>
    </xf>
    <xf numFmtId="0" fontId="29" fillId="0" borderId="21">
      <alignment horizontal="left" wrapText="1" indent="2"/>
    </xf>
    <xf numFmtId="0" fontId="29" fillId="0" borderId="0">
      <alignment horizontal="center" wrapText="1"/>
    </xf>
    <xf numFmtId="49" fontId="29" fillId="0" borderId="18">
      <alignment horizontal="left"/>
    </xf>
    <xf numFmtId="49" fontId="29" fillId="0" borderId="22">
      <alignment horizontal="center" wrapText="1"/>
    </xf>
    <xf numFmtId="49" fontId="29" fillId="0" borderId="22">
      <alignment horizontal="center" shrinkToFit="1"/>
    </xf>
    <xf numFmtId="49" fontId="29" fillId="0" borderId="23">
      <alignment horizontal="center" shrinkToFit="1"/>
    </xf>
    <xf numFmtId="0" fontId="29" fillId="0" borderId="21">
      <alignment horizontal="left" wrapText="1"/>
    </xf>
    <xf numFmtId="0" fontId="29" fillId="0" borderId="24">
      <alignment horizontal="left" wrapText="1"/>
    </xf>
    <xf numFmtId="0" fontId="29" fillId="0" borderId="21">
      <alignment horizontal="left" wrapText="1" indent="1"/>
    </xf>
    <xf numFmtId="0" fontId="29" fillId="0" borderId="24">
      <alignment horizontal="left" wrapText="1" indent="2"/>
    </xf>
    <xf numFmtId="0" fontId="31" fillId="0" borderId="25"/>
    <xf numFmtId="0" fontId="31" fillId="0" borderId="26"/>
    <xf numFmtId="0" fontId="30" fillId="0" borderId="27">
      <alignment horizontal="center" vertical="center" textRotation="90" wrapText="1"/>
    </xf>
    <xf numFmtId="0" fontId="30" fillId="0" borderId="2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9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9">
      <alignment horizontal="center" vertical="center" textRotation="90"/>
    </xf>
    <xf numFmtId="0" fontId="30" fillId="0" borderId="30">
      <alignment horizontal="center" vertical="center" textRotation="90"/>
    </xf>
    <xf numFmtId="0" fontId="31" fillId="0" borderId="28"/>
    <xf numFmtId="0" fontId="32" fillId="0" borderId="18">
      <alignment wrapText="1"/>
    </xf>
    <xf numFmtId="0" fontId="32" fillId="0" borderId="28">
      <alignment wrapText="1"/>
    </xf>
    <xf numFmtId="0" fontId="29" fillId="0" borderId="30">
      <alignment horizontal="center" vertical="top" wrapText="1"/>
    </xf>
    <xf numFmtId="0" fontId="30" fillId="0" borderId="31"/>
    <xf numFmtId="49" fontId="33" fillId="0" borderId="32">
      <alignment horizontal="left" vertical="center" wrapText="1"/>
    </xf>
    <xf numFmtId="49" fontId="29" fillId="0" borderId="24">
      <alignment horizontal="left" vertical="center" wrapText="1" indent="2"/>
    </xf>
    <xf numFmtId="49" fontId="29" fillId="0" borderId="21">
      <alignment horizontal="left" vertical="center" wrapText="1" indent="3"/>
    </xf>
    <xf numFmtId="49" fontId="29" fillId="0" borderId="32">
      <alignment horizontal="left" vertical="center" wrapText="1" indent="3"/>
    </xf>
    <xf numFmtId="49" fontId="29" fillId="0" borderId="33">
      <alignment horizontal="left" vertical="center" wrapText="1" indent="3"/>
    </xf>
    <xf numFmtId="0" fontId="33" fillId="0" borderId="31">
      <alignment horizontal="left" vertical="center" wrapText="1"/>
    </xf>
    <xf numFmtId="49" fontId="29" fillId="0" borderId="2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18">
      <alignment horizontal="left" vertical="center" wrapText="1" indent="3"/>
    </xf>
    <xf numFmtId="49" fontId="33" fillId="0" borderId="31">
      <alignment horizontal="left" vertical="center" wrapText="1"/>
    </xf>
    <xf numFmtId="0" fontId="29" fillId="0" borderId="32">
      <alignment horizontal="left" vertical="center" wrapText="1"/>
    </xf>
    <xf numFmtId="0" fontId="29" fillId="0" borderId="33">
      <alignment horizontal="left" vertical="center" wrapText="1"/>
    </xf>
    <xf numFmtId="49" fontId="33" fillId="0" borderId="34">
      <alignment horizontal="left" vertical="center" wrapText="1"/>
    </xf>
    <xf numFmtId="49" fontId="29" fillId="0" borderId="35">
      <alignment horizontal="left" vertical="center" wrapText="1"/>
    </xf>
    <xf numFmtId="49" fontId="29" fillId="0" borderId="36">
      <alignment horizontal="left" vertical="center" wrapText="1"/>
    </xf>
    <xf numFmtId="49" fontId="30" fillId="0" borderId="37">
      <alignment horizontal="center"/>
    </xf>
    <xf numFmtId="49" fontId="30" fillId="0" borderId="38">
      <alignment horizontal="center" vertical="center" wrapText="1"/>
    </xf>
    <xf numFmtId="49" fontId="29" fillId="0" borderId="39">
      <alignment horizontal="center" vertical="center" wrapText="1"/>
    </xf>
    <xf numFmtId="49" fontId="29" fillId="0" borderId="22">
      <alignment horizontal="center" vertical="center" wrapText="1"/>
    </xf>
    <xf numFmtId="49" fontId="29" fillId="0" borderId="38">
      <alignment horizontal="center" vertical="center" wrapText="1"/>
    </xf>
    <xf numFmtId="49" fontId="29" fillId="0" borderId="28">
      <alignment horizontal="center" vertical="center" wrapText="1"/>
    </xf>
    <xf numFmtId="49" fontId="29" fillId="0" borderId="0">
      <alignment horizontal="center" vertical="center" wrapText="1"/>
    </xf>
    <xf numFmtId="49" fontId="29" fillId="0" borderId="18">
      <alignment horizontal="center" vertical="center" wrapText="1"/>
    </xf>
    <xf numFmtId="49" fontId="30" fillId="0" borderId="37">
      <alignment horizontal="center" vertical="center" wrapText="1"/>
    </xf>
    <xf numFmtId="49" fontId="29" fillId="0" borderId="40">
      <alignment horizontal="center" vertical="center" wrapText="1"/>
    </xf>
    <xf numFmtId="0" fontId="31" fillId="0" borderId="41"/>
    <xf numFmtId="0" fontId="29" fillId="0" borderId="37">
      <alignment horizontal="center" vertical="center"/>
    </xf>
    <xf numFmtId="0" fontId="29" fillId="0" borderId="39">
      <alignment horizontal="center" vertical="center"/>
    </xf>
    <xf numFmtId="0" fontId="29" fillId="0" borderId="22">
      <alignment horizontal="center" vertical="center"/>
    </xf>
    <xf numFmtId="0" fontId="29" fillId="0" borderId="38">
      <alignment horizontal="center" vertical="center"/>
    </xf>
    <xf numFmtId="49" fontId="29" fillId="0" borderId="42">
      <alignment horizontal="center" vertical="center"/>
    </xf>
    <xf numFmtId="49" fontId="29" fillId="0" borderId="25">
      <alignment horizontal="center" vertical="center"/>
    </xf>
    <xf numFmtId="49" fontId="29" fillId="0" borderId="23">
      <alignment horizontal="center" vertical="center"/>
    </xf>
    <xf numFmtId="49" fontId="29" fillId="0" borderId="30">
      <alignment horizontal="center" vertical="center"/>
    </xf>
    <xf numFmtId="49" fontId="29" fillId="0" borderId="30">
      <alignment horizontal="center" vertical="top" wrapText="1"/>
    </xf>
    <xf numFmtId="0" fontId="29" fillId="0" borderId="25"/>
    <xf numFmtId="4" fontId="29" fillId="0" borderId="28">
      <alignment horizontal="right"/>
    </xf>
    <xf numFmtId="4" fontId="29" fillId="0" borderId="0">
      <alignment horizontal="right" shrinkToFit="1"/>
    </xf>
    <xf numFmtId="4" fontId="29" fillId="0" borderId="18">
      <alignment horizontal="right"/>
    </xf>
    <xf numFmtId="4" fontId="29" fillId="0" borderId="43">
      <alignment horizontal="right"/>
    </xf>
    <xf numFmtId="49" fontId="29" fillId="0" borderId="18">
      <alignment horizontal="center" wrapText="1"/>
    </xf>
    <xf numFmtId="0" fontId="29" fillId="0" borderId="28">
      <alignment horizontal="center"/>
    </xf>
    <xf numFmtId="0" fontId="34" fillId="0" borderId="18"/>
    <xf numFmtId="0" fontId="34" fillId="0" borderId="28"/>
    <xf numFmtId="0" fontId="29" fillId="0" borderId="18">
      <alignment horizontal="center"/>
    </xf>
    <xf numFmtId="49" fontId="29" fillId="0" borderId="28">
      <alignment horizontal="center"/>
    </xf>
    <xf numFmtId="49" fontId="29" fillId="0" borderId="0">
      <alignment horizontal="left"/>
    </xf>
    <xf numFmtId="4" fontId="29" fillId="0" borderId="25">
      <alignment horizontal="right"/>
    </xf>
    <xf numFmtId="0" fontId="29" fillId="0" borderId="30">
      <alignment horizontal="center" vertical="top"/>
    </xf>
    <xf numFmtId="4" fontId="29" fillId="0" borderId="26">
      <alignment horizontal="right"/>
    </xf>
    <xf numFmtId="0" fontId="29" fillId="0" borderId="26"/>
    <xf numFmtId="4" fontId="29" fillId="0" borderId="44">
      <alignment horizontal="right"/>
    </xf>
    <xf numFmtId="0" fontId="32" fillId="0" borderId="30">
      <alignment wrapText="1"/>
    </xf>
    <xf numFmtId="0" fontId="25" fillId="0" borderId="45"/>
    <xf numFmtId="0" fontId="31" fillId="40" borderId="0"/>
    <xf numFmtId="0" fontId="30" fillId="0" borderId="0"/>
    <xf numFmtId="0" fontId="35" fillId="0" borderId="0"/>
    <xf numFmtId="0" fontId="29" fillId="0" borderId="0">
      <alignment horizontal="left"/>
    </xf>
    <xf numFmtId="0" fontId="29" fillId="0" borderId="0"/>
    <xf numFmtId="0" fontId="25" fillId="0" borderId="0"/>
    <xf numFmtId="0" fontId="31" fillId="0" borderId="0"/>
    <xf numFmtId="49" fontId="29" fillId="0" borderId="30">
      <alignment horizontal="center" vertical="center" wrapText="1"/>
    </xf>
    <xf numFmtId="0" fontId="29" fillId="0" borderId="16">
      <alignment horizontal="left" wrapText="1"/>
    </xf>
    <xf numFmtId="0" fontId="29" fillId="0" borderId="26">
      <alignment horizontal="left" wrapText="1" indent="1"/>
    </xf>
    <xf numFmtId="0" fontId="29" fillId="0" borderId="16">
      <alignment horizontal="left" wrapText="1" indent="2"/>
    </xf>
    <xf numFmtId="0" fontId="29" fillId="0" borderId="46">
      <alignment horizontal="left" wrapText="1" indent="2"/>
    </xf>
    <xf numFmtId="0" fontId="25" fillId="0" borderId="0"/>
    <xf numFmtId="0" fontId="36" fillId="0" borderId="0">
      <alignment horizontal="center" vertical="top"/>
    </xf>
    <xf numFmtId="0" fontId="29" fillId="0" borderId="28">
      <alignment horizontal="left"/>
    </xf>
    <xf numFmtId="49" fontId="29" fillId="0" borderId="37">
      <alignment horizontal="center" wrapText="1"/>
    </xf>
    <xf numFmtId="49" fontId="29" fillId="0" borderId="39">
      <alignment horizontal="center" wrapText="1"/>
    </xf>
    <xf numFmtId="49" fontId="29" fillId="0" borderId="22">
      <alignment horizontal="center"/>
    </xf>
    <xf numFmtId="0" fontId="29" fillId="0" borderId="41"/>
    <xf numFmtId="0" fontId="29" fillId="0" borderId="0">
      <alignment horizontal="center"/>
    </xf>
    <xf numFmtId="49" fontId="29" fillId="0" borderId="28"/>
    <xf numFmtId="49" fontId="29" fillId="0" borderId="0"/>
    <xf numFmtId="49" fontId="29" fillId="0" borderId="42">
      <alignment horizontal="center"/>
    </xf>
    <xf numFmtId="49" fontId="29" fillId="0" borderId="25">
      <alignment horizontal="center"/>
    </xf>
    <xf numFmtId="49" fontId="29" fillId="0" borderId="23">
      <alignment horizontal="center"/>
    </xf>
    <xf numFmtId="0" fontId="29" fillId="0" borderId="30">
      <alignment horizontal="center" vertical="center" wrapText="1"/>
    </xf>
    <xf numFmtId="49" fontId="29" fillId="0" borderId="43">
      <alignment horizontal="center" vertical="center" wrapText="1"/>
    </xf>
    <xf numFmtId="4" fontId="29" fillId="0" borderId="30">
      <alignment horizontal="right"/>
    </xf>
    <xf numFmtId="4" fontId="29" fillId="0" borderId="23">
      <alignment horizontal="right"/>
    </xf>
    <xf numFmtId="0" fontId="29" fillId="41" borderId="41"/>
    <xf numFmtId="0" fontId="29" fillId="41" borderId="0"/>
    <xf numFmtId="0" fontId="30" fillId="0" borderId="0">
      <alignment horizontal="center"/>
    </xf>
    <xf numFmtId="0" fontId="29" fillId="0" borderId="18">
      <alignment wrapText="1"/>
    </xf>
    <xf numFmtId="0" fontId="29" fillId="0" borderId="47">
      <alignment wrapText="1"/>
    </xf>
    <xf numFmtId="0" fontId="37" fillId="0" borderId="0">
      <alignment horizontal="center" wrapText="1"/>
    </xf>
    <xf numFmtId="49" fontId="38" fillId="0" borderId="0">
      <alignment horizontal="right"/>
    </xf>
    <xf numFmtId="0" fontId="29" fillId="0" borderId="0">
      <alignment horizontal="right"/>
    </xf>
    <xf numFmtId="0" fontId="39" fillId="0" borderId="0"/>
    <xf numFmtId="0" fontId="29" fillId="0" borderId="29">
      <alignment horizontal="center"/>
    </xf>
    <xf numFmtId="49" fontId="38" fillId="0" borderId="48">
      <alignment horizontal="right"/>
    </xf>
    <xf numFmtId="0" fontId="29" fillId="0" borderId="48">
      <alignment horizontal="right"/>
    </xf>
    <xf numFmtId="0" fontId="25" fillId="0" borderId="49"/>
    <xf numFmtId="0" fontId="39" fillId="0" borderId="18"/>
    <xf numFmtId="0" fontId="29" fillId="0" borderId="43">
      <alignment horizontal="center"/>
    </xf>
    <xf numFmtId="49" fontId="31" fillId="0" borderId="50">
      <alignment horizontal="center"/>
    </xf>
    <xf numFmtId="166" fontId="29" fillId="0" borderId="51">
      <alignment horizontal="center"/>
    </xf>
    <xf numFmtId="0" fontId="29" fillId="0" borderId="52">
      <alignment horizontal="center"/>
    </xf>
    <xf numFmtId="49" fontId="29" fillId="0" borderId="53">
      <alignment horizontal="center"/>
    </xf>
    <xf numFmtId="49" fontId="29" fillId="0" borderId="51">
      <alignment horizontal="center"/>
    </xf>
    <xf numFmtId="0" fontId="29" fillId="0" borderId="51">
      <alignment horizontal="center"/>
    </xf>
    <xf numFmtId="49" fontId="29" fillId="0" borderId="54">
      <alignment horizontal="center"/>
    </xf>
    <xf numFmtId="0" fontId="25" fillId="0" borderId="55"/>
    <xf numFmtId="0" fontId="31" fillId="0" borderId="56"/>
    <xf numFmtId="0" fontId="31" fillId="0" borderId="45"/>
    <xf numFmtId="49" fontId="31" fillId="0" borderId="0">
      <alignment horizontal="center"/>
    </xf>
    <xf numFmtId="166" fontId="29" fillId="0" borderId="0">
      <alignment horizontal="center"/>
    </xf>
    <xf numFmtId="49" fontId="29" fillId="0" borderId="0">
      <alignment horizontal="center"/>
    </xf>
    <xf numFmtId="49" fontId="29" fillId="0" borderId="0">
      <alignment horizontal="right"/>
    </xf>
    <xf numFmtId="4" fontId="29" fillId="0" borderId="16">
      <alignment horizontal="right"/>
    </xf>
    <xf numFmtId="49" fontId="29" fillId="0" borderId="26">
      <alignment horizontal="center"/>
    </xf>
    <xf numFmtId="4" fontId="29" fillId="0" borderId="46">
      <alignment horizontal="right"/>
    </xf>
    <xf numFmtId="0" fontId="29" fillId="0" borderId="0">
      <alignment horizontal="left" wrapText="1"/>
    </xf>
    <xf numFmtId="0" fontId="29" fillId="0" borderId="18">
      <alignment horizontal="left"/>
    </xf>
    <xf numFmtId="0" fontId="29" fillId="0" borderId="57">
      <alignment horizontal="left" wrapText="1"/>
    </xf>
    <xf numFmtId="0" fontId="29" fillId="0" borderId="58">
      <alignment horizontal="left" wrapText="1" indent="1"/>
    </xf>
    <xf numFmtId="0" fontId="29" fillId="0" borderId="59"/>
    <xf numFmtId="0" fontId="30" fillId="0" borderId="60">
      <alignment horizontal="left" wrapText="1"/>
    </xf>
    <xf numFmtId="49" fontId="29" fillId="0" borderId="0">
      <alignment horizontal="center" wrapText="1"/>
    </xf>
    <xf numFmtId="49" fontId="29" fillId="0" borderId="38">
      <alignment horizontal="center" wrapText="1"/>
    </xf>
    <xf numFmtId="0" fontId="29" fillId="0" borderId="61">
      <alignment horizontal="center" wrapText="1"/>
    </xf>
    <xf numFmtId="49" fontId="29" fillId="0" borderId="23">
      <alignment horizontal="center" wrapText="1"/>
    </xf>
    <xf numFmtId="49" fontId="29" fillId="0" borderId="30">
      <alignment horizontal="center"/>
    </xf>
    <xf numFmtId="49" fontId="29" fillId="0" borderId="62">
      <alignment horizontal="center" wrapText="1"/>
    </xf>
    <xf numFmtId="49" fontId="29" fillId="0" borderId="18"/>
    <xf numFmtId="4" fontId="29" fillId="0" borderId="42">
      <alignment horizontal="right"/>
    </xf>
    <xf numFmtId="49" fontId="30" fillId="0" borderId="0"/>
    <xf numFmtId="0" fontId="29" fillId="0" borderId="46">
      <alignment horizontal="left" wrapText="1"/>
    </xf>
    <xf numFmtId="0" fontId="30" fillId="0" borderId="17">
      <alignment horizontal="left" wrapText="1"/>
    </xf>
    <xf numFmtId="0" fontId="29" fillId="0" borderId="18"/>
    <xf numFmtId="0" fontId="31" fillId="0" borderId="18"/>
    <xf numFmtId="0" fontId="4" fillId="0" borderId="0"/>
    <xf numFmtId="0" fontId="3" fillId="0" borderId="0"/>
  </cellStyleXfs>
  <cellXfs count="86">
    <xf numFmtId="0" fontId="0" fillId="0" borderId="0" xfId="0"/>
    <xf numFmtId="4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4" fontId="2" fillId="5" borderId="0" xfId="0" applyNumberFormat="1" applyFont="1" applyFill="1"/>
    <xf numFmtId="0" fontId="2" fillId="5" borderId="0" xfId="0" applyFont="1" applyFill="1"/>
    <xf numFmtId="4" fontId="2" fillId="6" borderId="0" xfId="0" applyNumberFormat="1" applyFont="1" applyFill="1"/>
    <xf numFmtId="0" fontId="2" fillId="6" borderId="0" xfId="0" applyFont="1" applyFill="1"/>
    <xf numFmtId="4" fontId="2" fillId="2" borderId="0" xfId="0" applyNumberFormat="1" applyFont="1" applyFill="1"/>
    <xf numFmtId="0" fontId="2" fillId="2" borderId="0" xfId="0" applyFont="1" applyFill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4" xfId="0" applyFont="1" applyBorder="1"/>
    <xf numFmtId="0" fontId="5" fillId="3" borderId="5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justify" vertical="top" wrapText="1"/>
    </xf>
    <xf numFmtId="164" fontId="5" fillId="3" borderId="5" xfId="0" applyNumberFormat="1" applyFont="1" applyFill="1" applyBorder="1" applyAlignment="1">
      <alignment horizontal="right"/>
    </xf>
    <xf numFmtId="0" fontId="2" fillId="7" borderId="5" xfId="0" applyFont="1" applyFill="1" applyBorder="1" applyAlignment="1">
      <alignment horizontal="center" vertical="top"/>
    </xf>
    <xf numFmtId="0" fontId="2" fillId="7" borderId="5" xfId="0" applyFont="1" applyFill="1" applyBorder="1" applyAlignment="1">
      <alignment horizontal="justify" vertical="top" wrapText="1"/>
    </xf>
    <xf numFmtId="164" fontId="2" fillId="7" borderId="5" xfId="0" applyNumberFormat="1" applyFont="1" applyFill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6" fillId="7" borderId="5" xfId="0" applyFont="1" applyFill="1" applyBorder="1" applyAlignment="1">
      <alignment horizontal="center" vertical="top"/>
    </xf>
    <xf numFmtId="0" fontId="6" fillId="7" borderId="5" xfId="0" applyFont="1" applyFill="1" applyBorder="1" applyAlignment="1">
      <alignment horizontal="justify" vertical="top" wrapText="1"/>
    </xf>
    <xf numFmtId="0" fontId="6" fillId="0" borderId="5" xfId="0" applyFont="1" applyBorder="1" applyAlignment="1">
      <alignment horizontal="center" vertical="top"/>
    </xf>
    <xf numFmtId="0" fontId="7" fillId="7" borderId="5" xfId="0" applyFont="1" applyFill="1" applyBorder="1" applyAlignment="1">
      <alignment horizontal="center" vertical="top"/>
    </xf>
    <xf numFmtId="0" fontId="7" fillId="7" borderId="5" xfId="0" applyFont="1" applyFill="1" applyBorder="1" applyAlignment="1">
      <alignment horizontal="justify" vertical="top" wrapText="1"/>
    </xf>
    <xf numFmtId="0" fontId="2" fillId="5" borderId="5" xfId="0" applyFont="1" applyFill="1" applyBorder="1" applyAlignment="1">
      <alignment horizontal="center" vertical="top"/>
    </xf>
    <xf numFmtId="164" fontId="2" fillId="5" borderId="5" xfId="0" applyNumberFormat="1" applyFont="1" applyFill="1" applyBorder="1" applyAlignment="1">
      <alignment horizontal="right"/>
    </xf>
    <xf numFmtId="0" fontId="2" fillId="7" borderId="5" xfId="214" applyFont="1" applyFill="1" applyBorder="1" applyAlignment="1">
      <alignment horizontal="center" vertical="top"/>
    </xf>
    <xf numFmtId="164" fontId="2" fillId="7" borderId="5" xfId="214" applyNumberFormat="1" applyFont="1" applyFill="1" applyBorder="1" applyAlignment="1">
      <alignment horizontal="right"/>
    </xf>
    <xf numFmtId="164" fontId="2" fillId="5" borderId="5" xfId="214" applyNumberFormat="1" applyFont="1" applyFill="1" applyBorder="1" applyAlignment="1">
      <alignment horizontal="right"/>
    </xf>
    <xf numFmtId="49" fontId="8" fillId="5" borderId="1" xfId="156" applyFont="1" applyFill="1" applyBorder="1">
      <alignment horizontal="center"/>
    </xf>
    <xf numFmtId="49" fontId="8" fillId="0" borderId="2" xfId="156" applyFont="1" applyBorder="1">
      <alignment horizontal="center"/>
    </xf>
    <xf numFmtId="49" fontId="8" fillId="7" borderId="2" xfId="156" applyFont="1" applyFill="1" applyBorder="1">
      <alignment horizontal="center"/>
    </xf>
    <xf numFmtId="0" fontId="8" fillId="7" borderId="16" xfId="143" applyFont="1" applyFill="1" applyAlignment="1">
      <alignment wrapText="1"/>
    </xf>
    <xf numFmtId="49" fontId="8" fillId="5" borderId="2" xfId="156" applyFont="1" applyFill="1" applyBorder="1">
      <alignment horizontal="center"/>
    </xf>
    <xf numFmtId="0" fontId="8" fillId="5" borderId="16" xfId="143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164" fontId="2" fillId="3" borderId="5" xfId="0" applyNumberFormat="1" applyFont="1" applyFill="1" applyBorder="1" applyAlignment="1">
      <alignment horizontal="right"/>
    </xf>
    <xf numFmtId="0" fontId="2" fillId="5" borderId="5" xfId="214" applyFont="1" applyFill="1" applyBorder="1" applyAlignment="1">
      <alignment horizontal="center" vertical="top"/>
    </xf>
    <xf numFmtId="4" fontId="2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3" borderId="5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164" fontId="6" fillId="0" borderId="5" xfId="0" applyNumberFormat="1" applyFont="1" applyBorder="1" applyAlignment="1">
      <alignment horizontal="right"/>
    </xf>
    <xf numFmtId="0" fontId="6" fillId="5" borderId="5" xfId="0" applyFont="1" applyFill="1" applyBorder="1" applyAlignment="1">
      <alignment horizontal="center" vertical="top"/>
    </xf>
    <xf numFmtId="0" fontId="6" fillId="5" borderId="5" xfId="0" applyFont="1" applyFill="1" applyBorder="1" applyAlignment="1">
      <alignment horizontal="justify" vertical="top" wrapText="1"/>
    </xf>
    <xf numFmtId="164" fontId="6" fillId="5" borderId="5" xfId="0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 wrapText="1"/>
    </xf>
    <xf numFmtId="0" fontId="2" fillId="7" borderId="5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3" borderId="5" xfId="214" applyFont="1" applyFill="1" applyBorder="1" applyAlignment="1">
      <alignment horizontal="center" vertical="top"/>
    </xf>
    <xf numFmtId="0" fontId="2" fillId="3" borderId="5" xfId="214" applyFont="1" applyFill="1" applyBorder="1" applyAlignment="1">
      <alignment horizontal="left" vertical="top" wrapText="1"/>
    </xf>
    <xf numFmtId="164" fontId="2" fillId="3" borderId="5" xfId="214" applyNumberFormat="1" applyFont="1" applyFill="1" applyBorder="1" applyAlignment="1">
      <alignment horizontal="right"/>
    </xf>
    <xf numFmtId="0" fontId="2" fillId="0" borderId="5" xfId="214" applyFont="1" applyBorder="1" applyAlignment="1">
      <alignment horizontal="center" vertical="top"/>
    </xf>
    <xf numFmtId="164" fontId="2" fillId="0" borderId="5" xfId="214" applyNumberFormat="1" applyFont="1" applyBorder="1" applyAlignment="1">
      <alignment horizontal="right"/>
    </xf>
    <xf numFmtId="0" fontId="2" fillId="0" borderId="6" xfId="214" applyFont="1" applyBorder="1" applyAlignment="1">
      <alignment horizontal="left" vertical="top" wrapText="1"/>
    </xf>
    <xf numFmtId="0" fontId="2" fillId="5" borderId="6" xfId="214" applyFont="1" applyFill="1" applyBorder="1" applyAlignment="1">
      <alignment horizontal="left" vertical="top" wrapText="1"/>
    </xf>
    <xf numFmtId="0" fontId="8" fillId="5" borderId="3" xfId="143" applyFont="1" applyFill="1" applyBorder="1" applyAlignment="1">
      <alignment horizontal="left" wrapText="1"/>
    </xf>
    <xf numFmtId="0" fontId="8" fillId="0" borderId="16" xfId="143" applyFont="1" applyAlignment="1">
      <alignment wrapText="1"/>
    </xf>
    <xf numFmtId="0" fontId="8" fillId="0" borderId="16" xfId="143" applyFont="1" applyAlignment="1">
      <alignment horizontal="left" wrapText="1"/>
    </xf>
    <xf numFmtId="0" fontId="8" fillId="7" borderId="16" xfId="143" applyFont="1" applyFill="1" applyAlignment="1">
      <alignment horizontal="left" wrapText="1"/>
    </xf>
    <xf numFmtId="0" fontId="8" fillId="5" borderId="16" xfId="143" applyFont="1" applyFill="1" applyAlignment="1">
      <alignment horizontal="left" wrapText="1"/>
    </xf>
    <xf numFmtId="0" fontId="2" fillId="7" borderId="5" xfId="214" applyFont="1" applyFill="1" applyBorder="1" applyAlignment="1">
      <alignment horizontal="left" vertical="top" wrapText="1"/>
    </xf>
    <xf numFmtId="0" fontId="5" fillId="8" borderId="5" xfId="0" applyFont="1" applyFill="1" applyBorder="1" applyAlignment="1">
      <alignment horizontal="center" vertical="top"/>
    </xf>
    <xf numFmtId="0" fontId="5" fillId="8" borderId="5" xfId="0" applyFont="1" applyFill="1" applyBorder="1" applyAlignment="1">
      <alignment horizontal="left" vertical="top" wrapText="1"/>
    </xf>
    <xf numFmtId="164" fontId="5" fillId="8" borderId="5" xfId="0" applyNumberFormat="1" applyFont="1" applyFill="1" applyBorder="1" applyAlignment="1">
      <alignment horizontal="right"/>
    </xf>
    <xf numFmtId="0" fontId="5" fillId="4" borderId="5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left" vertical="top" wrapText="1"/>
    </xf>
    <xf numFmtId="164" fontId="5" fillId="4" borderId="5" xfId="0" applyNumberFormat="1" applyFont="1" applyFill="1" applyBorder="1" applyAlignment="1">
      <alignment horizontal="right"/>
    </xf>
    <xf numFmtId="0" fontId="5" fillId="4" borderId="5" xfId="214" applyFont="1" applyFill="1" applyBorder="1" applyAlignment="1">
      <alignment horizontal="center" vertical="top"/>
    </xf>
    <xf numFmtId="0" fontId="5" fillId="4" borderId="5" xfId="214" applyFont="1" applyFill="1" applyBorder="1" applyAlignment="1">
      <alignment horizontal="justify" vertical="top" wrapText="1"/>
    </xf>
    <xf numFmtId="164" fontId="5" fillId="4" borderId="5" xfId="214" applyNumberFormat="1" applyFont="1" applyFill="1" applyBorder="1" applyAlignment="1">
      <alignment horizontal="right"/>
    </xf>
    <xf numFmtId="0" fontId="2" fillId="4" borderId="5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left" vertical="top" wrapText="1"/>
    </xf>
    <xf numFmtId="164" fontId="2" fillId="4" borderId="5" xfId="0" applyNumberFormat="1" applyFont="1" applyFill="1" applyBorder="1" applyAlignment="1">
      <alignment horizontal="right"/>
    </xf>
    <xf numFmtId="165" fontId="10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52"/>
  <sheetViews>
    <sheetView tabSelected="1" view="pageBreakPreview" zoomScale="90" zoomScaleSheetLayoutView="90" workbookViewId="0">
      <pane xSplit="2" ySplit="10" topLeftCell="C20" activePane="bottomRight" state="frozen"/>
      <selection pane="topRight" activeCell="C1" sqref="C1"/>
      <selection pane="bottomLeft" activeCell="A11" sqref="A11"/>
      <selection pane="bottomRight" activeCell="L19" sqref="L19"/>
    </sheetView>
  </sheetViews>
  <sheetFormatPr defaultRowHeight="12.75"/>
  <cols>
    <col min="1" max="1" width="19.5703125" style="11" customWidth="1"/>
    <col min="2" max="2" width="30.28515625" style="2" customWidth="1"/>
    <col min="3" max="3" width="13.5703125" style="2" customWidth="1"/>
    <col min="4" max="4" width="13.28515625" style="2" customWidth="1"/>
    <col min="5" max="5" width="11.42578125" style="2" customWidth="1"/>
    <col min="6" max="6" width="11.140625" style="2" customWidth="1"/>
    <col min="7" max="7" width="13.7109375" style="10" customWidth="1"/>
    <col min="8" max="12" width="9.140625" style="1"/>
    <col min="13" max="16384" width="9.140625" style="2"/>
  </cols>
  <sheetData>
    <row r="1" spans="1:12">
      <c r="A1"/>
      <c r="B1" s="41"/>
      <c r="C1" s="84" t="s">
        <v>32</v>
      </c>
      <c r="D1" s="84"/>
      <c r="E1" s="84"/>
      <c r="F1" s="84"/>
      <c r="G1" s="84"/>
    </row>
    <row r="2" spans="1:12" ht="13.5" customHeight="1">
      <c r="A2"/>
      <c r="B2" s="41"/>
      <c r="C2" s="85" t="s">
        <v>79</v>
      </c>
      <c r="D2" s="85"/>
      <c r="E2" s="85"/>
      <c r="F2" s="85"/>
      <c r="G2" s="85"/>
    </row>
    <row r="3" spans="1:12" ht="27" hidden="1" customHeight="1">
      <c r="A3"/>
      <c r="B3" s="41"/>
      <c r="C3" s="85"/>
      <c r="D3" s="85"/>
      <c r="E3" s="85"/>
      <c r="F3" s="85"/>
      <c r="G3" s="85"/>
    </row>
    <row r="4" spans="1:12" ht="60.75" customHeight="1">
      <c r="A4"/>
      <c r="B4" s="41"/>
      <c r="C4" s="85"/>
      <c r="D4" s="85"/>
      <c r="E4" s="85"/>
      <c r="F4" s="85"/>
      <c r="G4" s="85"/>
    </row>
    <row r="5" spans="1:12" ht="32.25" customHeight="1">
      <c r="A5"/>
      <c r="B5" s="42"/>
      <c r="C5" s="84"/>
      <c r="D5" s="84"/>
      <c r="E5" s="84"/>
      <c r="F5" s="84"/>
      <c r="G5" s="84"/>
    </row>
    <row r="6" spans="1:12" ht="51" customHeight="1">
      <c r="A6" s="83" t="s">
        <v>80</v>
      </c>
      <c r="B6" s="83"/>
      <c r="C6" s="83"/>
      <c r="D6" s="83"/>
      <c r="E6" s="83"/>
      <c r="F6" s="83"/>
      <c r="G6" s="83"/>
    </row>
    <row r="7" spans="1:12" ht="15.75" customHeight="1">
      <c r="A7" s="43"/>
      <c r="B7" s="44"/>
      <c r="C7" s="45"/>
      <c r="D7" s="45"/>
      <c r="E7"/>
      <c r="F7"/>
      <c r="G7" s="46" t="s">
        <v>0</v>
      </c>
    </row>
    <row r="8" spans="1:12" ht="129" customHeight="1">
      <c r="A8" s="36" t="s">
        <v>1</v>
      </c>
      <c r="B8" s="36" t="s">
        <v>2</v>
      </c>
      <c r="C8" s="37" t="s">
        <v>81</v>
      </c>
      <c r="D8" s="37" t="s">
        <v>59</v>
      </c>
      <c r="E8" s="37" t="s">
        <v>3</v>
      </c>
      <c r="F8" s="37" t="s">
        <v>60</v>
      </c>
      <c r="G8" s="37" t="s">
        <v>61</v>
      </c>
    </row>
    <row r="9" spans="1:12">
      <c r="A9" s="38">
        <v>1</v>
      </c>
      <c r="B9" s="38">
        <v>2</v>
      </c>
      <c r="C9" s="38" t="s">
        <v>4</v>
      </c>
      <c r="D9" s="38"/>
      <c r="E9" s="38" t="s">
        <v>5</v>
      </c>
      <c r="F9" s="38"/>
      <c r="G9" s="38" t="s">
        <v>6</v>
      </c>
    </row>
    <row r="10" spans="1:12" s="3" customFormat="1">
      <c r="A10" s="71" t="s">
        <v>7</v>
      </c>
      <c r="B10" s="72" t="s">
        <v>8</v>
      </c>
      <c r="C10" s="73">
        <f>C11+C34+C25</f>
        <v>2784.9</v>
      </c>
      <c r="D10" s="73">
        <f>C10</f>
        <v>2784.9</v>
      </c>
      <c r="E10" s="73">
        <f>E11+E34+E25+E31</f>
        <v>3072</v>
      </c>
      <c r="F10" s="73">
        <f>G10</f>
        <v>110.30916729505546</v>
      </c>
      <c r="G10" s="73">
        <f>IF(C10=0,"-",IF(C10&lt;0,"-",IF(E10&lt;0,"-",IF(E10/C10&gt;2,"в "&amp;ROUND(E10/C10,1)&amp;" раза",E10/C10*100))))</f>
        <v>110.30916729505546</v>
      </c>
      <c r="H10" s="1"/>
      <c r="I10" s="1"/>
      <c r="J10" s="1"/>
      <c r="K10" s="1"/>
      <c r="L10" s="1"/>
    </row>
    <row r="11" spans="1:12" s="3" customFormat="1" ht="25.5">
      <c r="A11" s="74" t="s">
        <v>9</v>
      </c>
      <c r="B11" s="75" t="s">
        <v>10</v>
      </c>
      <c r="C11" s="76">
        <f>C12+C17</f>
        <v>563.4</v>
      </c>
      <c r="D11" s="76">
        <f t="shared" ref="D11:D51" si="0">C11</f>
        <v>563.4</v>
      </c>
      <c r="E11" s="76">
        <f>E12+E17</f>
        <v>541.29999999999995</v>
      </c>
      <c r="F11" s="76">
        <f t="shared" ref="F11:F51" si="1">G11</f>
        <v>96.077387291444794</v>
      </c>
      <c r="G11" s="76">
        <f>IF(C11=0,"-",IF(C11&lt;0,"-",IF(E11&lt;0,"-",IF(E11/C11&gt;2,"в "&amp;ROUND(E11/C11,1)&amp;" раза",E11/C11*100))))</f>
        <v>96.077387291444794</v>
      </c>
      <c r="H11" s="1"/>
      <c r="I11" s="1"/>
      <c r="J11" s="1"/>
      <c r="K11" s="1"/>
      <c r="L11" s="1"/>
    </row>
    <row r="12" spans="1:12" s="3" customFormat="1" ht="25.5">
      <c r="A12" s="13" t="s">
        <v>11</v>
      </c>
      <c r="B12" s="47" t="s">
        <v>12</v>
      </c>
      <c r="C12" s="15">
        <f>C13</f>
        <v>7.5</v>
      </c>
      <c r="D12" s="15">
        <f t="shared" si="0"/>
        <v>7.5</v>
      </c>
      <c r="E12" s="15">
        <f>E13</f>
        <v>10.799999999999999</v>
      </c>
      <c r="F12" s="15">
        <f t="shared" si="1"/>
        <v>144</v>
      </c>
      <c r="G12" s="15">
        <f>IF(C12=0,"-",IF(C12&lt;0,"-",IF(E12&lt;0,"-",IF(E12/C12&gt;2,"в "&amp;ROUND(E12/C12,1)&amp;" раза",E12/C12*100))))</f>
        <v>144</v>
      </c>
      <c r="H12" s="1"/>
      <c r="I12" s="1"/>
      <c r="J12" s="1"/>
      <c r="K12" s="1"/>
      <c r="L12" s="1"/>
    </row>
    <row r="13" spans="1:12" s="3" customFormat="1">
      <c r="A13" s="16" t="s">
        <v>13</v>
      </c>
      <c r="B13" s="17" t="s">
        <v>14</v>
      </c>
      <c r="C13" s="18">
        <f>C14</f>
        <v>7.5</v>
      </c>
      <c r="D13" s="18">
        <f t="shared" si="0"/>
        <v>7.5</v>
      </c>
      <c r="E13" s="18">
        <f>E16+E14+E15+E16</f>
        <v>10.799999999999999</v>
      </c>
      <c r="F13" s="18">
        <f t="shared" si="1"/>
        <v>144</v>
      </c>
      <c r="G13" s="18">
        <f>IF(C13=0,"-",IF(C13&lt;0,"-",IF(E13&lt;0,"-",IF(E13/C13&gt;2,"в "&amp;ROUND(E13/C13,1)&amp;" раза",E13/C13*100))))</f>
        <v>144</v>
      </c>
      <c r="H13" s="1"/>
      <c r="I13" s="1"/>
      <c r="J13" s="1"/>
      <c r="K13" s="1"/>
      <c r="L13" s="1"/>
    </row>
    <row r="14" spans="1:12" s="3" customFormat="1" ht="162.75" customHeight="1">
      <c r="A14" s="48" t="s">
        <v>71</v>
      </c>
      <c r="B14" s="49" t="s">
        <v>72</v>
      </c>
      <c r="C14" s="19">
        <v>7.5</v>
      </c>
      <c r="D14" s="19">
        <f t="shared" si="0"/>
        <v>7.5</v>
      </c>
      <c r="E14" s="19">
        <v>10.199999999999999</v>
      </c>
      <c r="F14" s="19">
        <f>E14/D14*100</f>
        <v>136</v>
      </c>
      <c r="G14" s="19">
        <f>F14</f>
        <v>136</v>
      </c>
      <c r="H14" s="1"/>
      <c r="I14" s="1"/>
      <c r="J14" s="1"/>
      <c r="K14" s="1"/>
      <c r="L14" s="1"/>
    </row>
    <row r="15" spans="1:12" s="3" customFormat="1" ht="205.5" customHeight="1">
      <c r="A15" s="48" t="s">
        <v>82</v>
      </c>
      <c r="B15" s="49" t="s">
        <v>83</v>
      </c>
      <c r="C15" s="19"/>
      <c r="D15" s="19"/>
      <c r="E15" s="19">
        <v>0.4</v>
      </c>
      <c r="F15" s="19"/>
      <c r="G15" s="19"/>
      <c r="H15" s="1"/>
      <c r="I15" s="1"/>
      <c r="J15" s="1"/>
      <c r="K15" s="1"/>
      <c r="L15" s="1"/>
    </row>
    <row r="16" spans="1:12" s="3" customFormat="1" ht="120" customHeight="1">
      <c r="A16" s="48" t="s">
        <v>73</v>
      </c>
      <c r="B16" s="49" t="s">
        <v>74</v>
      </c>
      <c r="C16" s="19"/>
      <c r="D16" s="19">
        <f t="shared" si="0"/>
        <v>0</v>
      </c>
      <c r="E16" s="19">
        <v>0.1</v>
      </c>
      <c r="F16" s="19" t="str">
        <f t="shared" si="1"/>
        <v>-</v>
      </c>
      <c r="G16" s="19" t="str">
        <f>IF(C16=0,"-",IF(C16&lt;0,"-",IF(E16&lt;0,"-",IF(E16/C16&gt;2,"в "&amp;ROUND(E16/C16,1)&amp;" раза",E16/C16*100))))</f>
        <v>-</v>
      </c>
      <c r="H16" s="1"/>
      <c r="I16" s="1"/>
      <c r="J16" s="1"/>
      <c r="K16" s="1"/>
      <c r="L16" s="1"/>
    </row>
    <row r="17" spans="1:12" s="3" customFormat="1">
      <c r="A17" s="13" t="s">
        <v>33</v>
      </c>
      <c r="B17" s="14" t="s">
        <v>34</v>
      </c>
      <c r="C17" s="15">
        <f>C18+C20</f>
        <v>555.9</v>
      </c>
      <c r="D17" s="15">
        <f t="shared" si="0"/>
        <v>555.9</v>
      </c>
      <c r="E17" s="15">
        <f>E18+E20</f>
        <v>530.5</v>
      </c>
      <c r="F17" s="15">
        <f>E17/D17*100</f>
        <v>95.430832883612155</v>
      </c>
      <c r="G17" s="15">
        <f>F17</f>
        <v>95.430832883612155</v>
      </c>
      <c r="H17" s="1"/>
      <c r="I17" s="1"/>
      <c r="J17" s="1"/>
      <c r="K17" s="1"/>
      <c r="L17" s="1"/>
    </row>
    <row r="18" spans="1:12" s="3" customFormat="1" ht="12.75" customHeight="1">
      <c r="A18" s="20" t="s">
        <v>35</v>
      </c>
      <c r="B18" s="21" t="s">
        <v>36</v>
      </c>
      <c r="C18" s="18">
        <f>C19</f>
        <v>130.6</v>
      </c>
      <c r="D18" s="18">
        <f t="shared" si="0"/>
        <v>130.6</v>
      </c>
      <c r="E18" s="18">
        <f>E19</f>
        <v>102.4</v>
      </c>
      <c r="F18" s="18">
        <f>E18/D18*100</f>
        <v>78.407350689127114</v>
      </c>
      <c r="G18" s="18">
        <f>F18</f>
        <v>78.407350689127114</v>
      </c>
      <c r="H18" s="1"/>
      <c r="I18" s="1"/>
      <c r="J18" s="1"/>
      <c r="K18" s="1"/>
      <c r="L18" s="1"/>
    </row>
    <row r="19" spans="1:12" s="3" customFormat="1" ht="115.5" customHeight="1">
      <c r="A19" s="22" t="s">
        <v>50</v>
      </c>
      <c r="B19" s="54" t="s">
        <v>37</v>
      </c>
      <c r="C19" s="19">
        <v>130.6</v>
      </c>
      <c r="D19" s="19">
        <f t="shared" si="0"/>
        <v>130.6</v>
      </c>
      <c r="E19" s="19">
        <v>102.4</v>
      </c>
      <c r="F19" s="19">
        <f>E19/D19*100</f>
        <v>78.407350689127114</v>
      </c>
      <c r="G19" s="19">
        <f>E19/D19*100</f>
        <v>78.407350689127114</v>
      </c>
      <c r="H19" s="1"/>
      <c r="I19" s="1"/>
      <c r="J19" s="1"/>
      <c r="K19" s="1"/>
      <c r="L19" s="1"/>
    </row>
    <row r="20" spans="1:12" s="3" customFormat="1" ht="19.5" customHeight="1">
      <c r="A20" s="23" t="s">
        <v>38</v>
      </c>
      <c r="B20" s="24" t="s">
        <v>39</v>
      </c>
      <c r="C20" s="18">
        <f>C22+C24</f>
        <v>425.3</v>
      </c>
      <c r="D20" s="18">
        <f t="shared" si="0"/>
        <v>425.3</v>
      </c>
      <c r="E20" s="18">
        <f>E22+E24</f>
        <v>428.1</v>
      </c>
      <c r="F20" s="18">
        <f t="shared" si="1"/>
        <v>100.65835880554903</v>
      </c>
      <c r="G20" s="18">
        <f>IF(C20=0,"-",IF(C20&lt;0,"-",IF(E20&lt;0,"-",IF(E20/C20&gt;2,"в "&amp;ROUND(E20/C20,1)&amp;" раза",E20/C20*100))))</f>
        <v>100.65835880554903</v>
      </c>
      <c r="H20" s="1"/>
      <c r="I20" s="1"/>
      <c r="J20" s="1"/>
      <c r="K20" s="1"/>
      <c r="L20" s="1"/>
    </row>
    <row r="21" spans="1:12" s="3" customFormat="1" ht="19.5" customHeight="1">
      <c r="A21" s="51" t="s">
        <v>98</v>
      </c>
      <c r="B21" s="52" t="s">
        <v>62</v>
      </c>
      <c r="C21" s="26">
        <f>C22</f>
        <v>155.5</v>
      </c>
      <c r="D21" s="26">
        <f>D22</f>
        <v>155.5</v>
      </c>
      <c r="E21" s="26">
        <f>E22</f>
        <v>175.9</v>
      </c>
      <c r="F21" s="26">
        <f>F22</f>
        <v>113.11897106109325</v>
      </c>
      <c r="G21" s="26">
        <f>G22</f>
        <v>113.11897106109325</v>
      </c>
      <c r="H21" s="1"/>
      <c r="I21" s="1"/>
      <c r="J21" s="1"/>
      <c r="K21" s="1"/>
      <c r="L21" s="1"/>
    </row>
    <row r="22" spans="1:12" s="3" customFormat="1" ht="102.75" customHeight="1">
      <c r="A22" s="22" t="s">
        <v>75</v>
      </c>
      <c r="B22" s="54" t="s">
        <v>77</v>
      </c>
      <c r="C22" s="19">
        <v>155.5</v>
      </c>
      <c r="D22" s="19">
        <f>C22</f>
        <v>155.5</v>
      </c>
      <c r="E22" s="19">
        <v>175.9</v>
      </c>
      <c r="F22" s="19">
        <f t="shared" si="1"/>
        <v>113.11897106109325</v>
      </c>
      <c r="G22" s="50">
        <f>IF(C22=0,"-",IF(C22&lt;0,"-",IF(E22&lt;0,"-",IF(E22/C22&gt;2,"в "&amp;ROUND(E22/C22,1)&amp;" раза",E22/C22*100))))</f>
        <v>113.11897106109325</v>
      </c>
      <c r="H22" s="1"/>
      <c r="I22" s="1"/>
      <c r="J22" s="1"/>
      <c r="K22" s="1"/>
      <c r="L22" s="1"/>
    </row>
    <row r="23" spans="1:12" s="3" customFormat="1" ht="25.5" customHeight="1">
      <c r="A23" s="51" t="s">
        <v>63</v>
      </c>
      <c r="B23" s="55" t="s">
        <v>64</v>
      </c>
      <c r="C23" s="26">
        <f>C24</f>
        <v>269.8</v>
      </c>
      <c r="D23" s="26">
        <f>D24</f>
        <v>269.8</v>
      </c>
      <c r="E23" s="26">
        <f>E24</f>
        <v>252.2</v>
      </c>
      <c r="F23" s="26">
        <f>F24</f>
        <v>93.476649369903626</v>
      </c>
      <c r="G23" s="53">
        <f>G24</f>
        <v>93.476649369903626</v>
      </c>
      <c r="H23" s="1"/>
      <c r="I23" s="1"/>
      <c r="J23" s="1"/>
      <c r="K23" s="1"/>
      <c r="L23" s="1"/>
    </row>
    <row r="24" spans="1:12" s="3" customFormat="1" ht="100.5" customHeight="1">
      <c r="A24" s="22" t="s">
        <v>76</v>
      </c>
      <c r="B24" s="54" t="s">
        <v>78</v>
      </c>
      <c r="C24" s="19">
        <v>269.8</v>
      </c>
      <c r="D24" s="19">
        <f t="shared" si="0"/>
        <v>269.8</v>
      </c>
      <c r="E24" s="19">
        <v>252.2</v>
      </c>
      <c r="F24" s="19">
        <f t="shared" si="1"/>
        <v>93.476649369903626</v>
      </c>
      <c r="G24" s="19">
        <f>IF(C24=0,"-",IF(C24&lt;0,"-",IF(E24&lt;0,"-",IF(E24/C24&gt;2,"в "&amp;ROUND(E24/C24,1)&amp;" раза",E24/C24*100))))</f>
        <v>93.476649369903626</v>
      </c>
      <c r="H24" s="1"/>
      <c r="I24" s="1"/>
      <c r="J24" s="1"/>
      <c r="K24" s="1"/>
      <c r="L24" s="1"/>
    </row>
    <row r="25" spans="1:12" s="3" customFormat="1" ht="87" customHeight="1">
      <c r="A25" s="74" t="s">
        <v>15</v>
      </c>
      <c r="B25" s="75" t="s">
        <v>16</v>
      </c>
      <c r="C25" s="76">
        <f>C26</f>
        <v>111.1</v>
      </c>
      <c r="D25" s="76">
        <f t="shared" si="0"/>
        <v>111.1</v>
      </c>
      <c r="E25" s="76">
        <f>E26</f>
        <v>419.3</v>
      </c>
      <c r="F25" s="76">
        <f>E25/D25*100</f>
        <v>377.40774077407741</v>
      </c>
      <c r="G25" s="76">
        <f>F25</f>
        <v>377.40774077407741</v>
      </c>
      <c r="H25" s="1"/>
      <c r="I25" s="1"/>
      <c r="J25" s="1"/>
      <c r="K25" s="1"/>
      <c r="L25" s="1"/>
    </row>
    <row r="26" spans="1:12" s="3" customFormat="1" ht="135" customHeight="1">
      <c r="A26" s="16" t="s">
        <v>17</v>
      </c>
      <c r="B26" s="56" t="s">
        <v>18</v>
      </c>
      <c r="C26" s="18">
        <f>C29+C27</f>
        <v>111.1</v>
      </c>
      <c r="D26" s="18">
        <f t="shared" si="0"/>
        <v>111.1</v>
      </c>
      <c r="E26" s="18">
        <f>E29+E27</f>
        <v>419.3</v>
      </c>
      <c r="F26" s="18">
        <f>E26/D26*100</f>
        <v>377.40774077407741</v>
      </c>
      <c r="G26" s="18">
        <f>E26/D26*100</f>
        <v>377.40774077407741</v>
      </c>
      <c r="H26" s="1"/>
      <c r="I26" s="1"/>
      <c r="J26" s="1"/>
      <c r="K26" s="1"/>
      <c r="L26" s="1"/>
    </row>
    <row r="27" spans="1:12" s="3" customFormat="1" ht="129.75" customHeight="1">
      <c r="A27" s="25" t="s">
        <v>51</v>
      </c>
      <c r="B27" s="57" t="s">
        <v>53</v>
      </c>
      <c r="C27" s="26">
        <f>C28</f>
        <v>105</v>
      </c>
      <c r="D27" s="26">
        <f t="shared" si="0"/>
        <v>105</v>
      </c>
      <c r="E27" s="26">
        <f>E28</f>
        <v>411.2</v>
      </c>
      <c r="F27" s="26">
        <f>E27/D27*100</f>
        <v>391.61904761904765</v>
      </c>
      <c r="G27" s="26">
        <f>E27/D27*100</f>
        <v>391.61904761904765</v>
      </c>
      <c r="H27" s="1"/>
      <c r="I27" s="1"/>
      <c r="J27" s="1"/>
      <c r="K27" s="1"/>
      <c r="L27" s="1"/>
    </row>
    <row r="28" spans="1:12" s="3" customFormat="1" ht="117.75" customHeight="1">
      <c r="A28" s="48" t="s">
        <v>52</v>
      </c>
      <c r="B28" s="49" t="s">
        <v>54</v>
      </c>
      <c r="C28" s="19">
        <v>105</v>
      </c>
      <c r="D28" s="19">
        <f t="shared" si="0"/>
        <v>105</v>
      </c>
      <c r="E28" s="19">
        <v>411.2</v>
      </c>
      <c r="F28" s="19">
        <f>E28/D28*100</f>
        <v>391.61904761904765</v>
      </c>
      <c r="G28" s="19">
        <f>F28</f>
        <v>391.61904761904765</v>
      </c>
      <c r="H28" s="1"/>
      <c r="I28" s="1"/>
      <c r="J28" s="1"/>
      <c r="K28" s="1"/>
      <c r="L28" s="1"/>
    </row>
    <row r="29" spans="1:12" s="3" customFormat="1" ht="129.75" customHeight="1">
      <c r="A29" s="25" t="s">
        <v>19</v>
      </c>
      <c r="B29" s="57" t="s">
        <v>20</v>
      </c>
      <c r="C29" s="26">
        <f>C30</f>
        <v>6.1</v>
      </c>
      <c r="D29" s="26">
        <f t="shared" si="0"/>
        <v>6.1</v>
      </c>
      <c r="E29" s="26">
        <f>E30</f>
        <v>8.1</v>
      </c>
      <c r="F29" s="26">
        <f>E29/C29*100</f>
        <v>132.78688524590163</v>
      </c>
      <c r="G29" s="26">
        <f>IF(C29=0,"-",IF(C29&lt;0,"-",IF(E29&lt;0,"-",IF(E29/C29&gt;2,"в "&amp;ROUND(E29/C29,1)&amp;" раза",E29/C29*100))))</f>
        <v>132.78688524590163</v>
      </c>
      <c r="H29" s="1"/>
      <c r="I29" s="1"/>
      <c r="J29" s="1"/>
      <c r="K29" s="1"/>
      <c r="L29" s="1"/>
    </row>
    <row r="30" spans="1:12" s="3" customFormat="1" ht="108" customHeight="1">
      <c r="A30" s="48" t="s">
        <v>40</v>
      </c>
      <c r="B30" s="49" t="s">
        <v>41</v>
      </c>
      <c r="C30" s="19">
        <v>6.1</v>
      </c>
      <c r="D30" s="19">
        <f t="shared" si="0"/>
        <v>6.1</v>
      </c>
      <c r="E30" s="19">
        <v>8.1</v>
      </c>
      <c r="F30" s="19">
        <f t="shared" si="1"/>
        <v>132.78688524590163</v>
      </c>
      <c r="G30" s="19">
        <f>IF(C30=0,"-",IF(C30&lt;0,"-",IF(E30&lt;0,"-",IF(E30/C30&gt;2,"в "&amp;ROUND(E30/C30,1)&amp;" раза",E30/C30*100))))</f>
        <v>132.78688524590163</v>
      </c>
      <c r="H30" s="1"/>
      <c r="I30" s="1"/>
      <c r="J30" s="1"/>
      <c r="K30" s="1"/>
      <c r="L30" s="1"/>
    </row>
    <row r="31" spans="1:12" s="3" customFormat="1" ht="30" customHeight="1">
      <c r="A31" s="80" t="s">
        <v>84</v>
      </c>
      <c r="B31" s="81" t="s">
        <v>87</v>
      </c>
      <c r="C31" s="82"/>
      <c r="D31" s="82"/>
      <c r="E31" s="82">
        <f>E32</f>
        <v>1</v>
      </c>
      <c r="F31" s="82"/>
      <c r="G31" s="82"/>
      <c r="H31" s="1"/>
      <c r="I31" s="1"/>
      <c r="J31" s="1"/>
      <c r="K31" s="1"/>
      <c r="L31" s="1"/>
    </row>
    <row r="32" spans="1:12" s="3" customFormat="1" ht="64.5" customHeight="1">
      <c r="A32" s="48" t="s">
        <v>85</v>
      </c>
      <c r="B32" s="49" t="s">
        <v>88</v>
      </c>
      <c r="C32" s="19"/>
      <c r="D32" s="19"/>
      <c r="E32" s="19">
        <f>E33</f>
        <v>1</v>
      </c>
      <c r="F32" s="19"/>
      <c r="G32" s="19"/>
      <c r="H32" s="1"/>
      <c r="I32" s="1"/>
      <c r="J32" s="1"/>
      <c r="K32" s="1"/>
      <c r="L32" s="1"/>
    </row>
    <row r="33" spans="1:12" s="3" customFormat="1" ht="77.25" customHeight="1">
      <c r="A33" s="48" t="s">
        <v>86</v>
      </c>
      <c r="B33" s="49" t="s">
        <v>89</v>
      </c>
      <c r="C33" s="19"/>
      <c r="D33" s="19"/>
      <c r="E33" s="19">
        <v>1</v>
      </c>
      <c r="F33" s="19"/>
      <c r="G33" s="19"/>
      <c r="H33" s="1"/>
      <c r="I33" s="1"/>
      <c r="J33" s="1"/>
      <c r="K33" s="1"/>
      <c r="L33" s="1"/>
    </row>
    <row r="34" spans="1:12" s="5" customFormat="1" ht="25.5">
      <c r="A34" s="77" t="s">
        <v>21</v>
      </c>
      <c r="B34" s="78" t="s">
        <v>22</v>
      </c>
      <c r="C34" s="79">
        <f>C35</f>
        <v>2110.4</v>
      </c>
      <c r="D34" s="76">
        <f t="shared" si="0"/>
        <v>2110.4</v>
      </c>
      <c r="E34" s="79">
        <f>E35</f>
        <v>2110.4</v>
      </c>
      <c r="F34" s="76">
        <f t="shared" si="1"/>
        <v>100</v>
      </c>
      <c r="G34" s="79">
        <f t="shared" ref="G34:G40" si="2">IF(C34=0,"-",IF(C34&lt;0,"-",IF(E34&lt;0,"-",IF(E34/C34&gt;2,"в "&amp;ROUND(E34/C34,1)&amp;" раза",E34/C34*100))))</f>
        <v>100</v>
      </c>
      <c r="H34" s="4"/>
      <c r="I34" s="4"/>
      <c r="J34" s="4"/>
      <c r="K34" s="4"/>
      <c r="L34" s="4"/>
    </row>
    <row r="35" spans="1:12" s="5" customFormat="1" ht="38.25">
      <c r="A35" s="58" t="s">
        <v>23</v>
      </c>
      <c r="B35" s="59" t="s">
        <v>24</v>
      </c>
      <c r="C35" s="60">
        <f>C36+C44+C49+C37+C41</f>
        <v>2110.4</v>
      </c>
      <c r="D35" s="39">
        <f t="shared" si="0"/>
        <v>2110.4</v>
      </c>
      <c r="E35" s="60">
        <f>E36+E44+E49+E37+E41</f>
        <v>2110.4</v>
      </c>
      <c r="F35" s="39">
        <f t="shared" si="1"/>
        <v>100</v>
      </c>
      <c r="G35" s="60">
        <f t="shared" si="2"/>
        <v>100</v>
      </c>
      <c r="H35" s="4"/>
      <c r="I35" s="4"/>
      <c r="J35" s="4"/>
      <c r="K35" s="4"/>
      <c r="L35" s="4"/>
    </row>
    <row r="36" spans="1:12" s="5" customFormat="1" ht="25.5">
      <c r="A36" s="27" t="s">
        <v>25</v>
      </c>
      <c r="B36" s="70" t="s">
        <v>26</v>
      </c>
      <c r="C36" s="28">
        <f>C39</f>
        <v>343.2</v>
      </c>
      <c r="D36" s="18">
        <f t="shared" si="0"/>
        <v>343.2</v>
      </c>
      <c r="E36" s="28">
        <f>E39</f>
        <v>343.2</v>
      </c>
      <c r="F36" s="18">
        <f t="shared" si="1"/>
        <v>100</v>
      </c>
      <c r="G36" s="28">
        <f t="shared" si="2"/>
        <v>100</v>
      </c>
      <c r="H36" s="4"/>
      <c r="I36" s="4"/>
      <c r="J36" s="4"/>
      <c r="K36" s="4"/>
      <c r="L36" s="4"/>
    </row>
    <row r="37" spans="1:12" s="5" customFormat="1" ht="27.75" customHeight="1">
      <c r="A37" s="40" t="s">
        <v>55</v>
      </c>
      <c r="B37" s="64" t="s">
        <v>57</v>
      </c>
      <c r="C37" s="29">
        <f>C38</f>
        <v>857.5</v>
      </c>
      <c r="D37" s="26">
        <f t="shared" si="0"/>
        <v>857.5</v>
      </c>
      <c r="E37" s="29">
        <f>E38</f>
        <v>857.5</v>
      </c>
      <c r="F37" s="26">
        <f t="shared" si="1"/>
        <v>100</v>
      </c>
      <c r="G37" s="29">
        <f>G38</f>
        <v>100</v>
      </c>
      <c r="H37" s="4"/>
      <c r="I37" s="4"/>
      <c r="J37" s="4"/>
      <c r="K37" s="4"/>
      <c r="L37" s="4"/>
    </row>
    <row r="38" spans="1:12" s="5" customFormat="1" ht="63.75">
      <c r="A38" s="61" t="s">
        <v>56</v>
      </c>
      <c r="B38" s="63" t="s">
        <v>58</v>
      </c>
      <c r="C38" s="62">
        <v>857.5</v>
      </c>
      <c r="D38" s="19">
        <f t="shared" si="0"/>
        <v>857.5</v>
      </c>
      <c r="E38" s="62">
        <v>857.5</v>
      </c>
      <c r="F38" s="19">
        <f>E38/D38*100</f>
        <v>100</v>
      </c>
      <c r="G38" s="62">
        <f>E38/D38*100</f>
        <v>100</v>
      </c>
      <c r="H38" s="4"/>
      <c r="I38" s="4"/>
      <c r="J38" s="4"/>
      <c r="K38" s="4"/>
      <c r="L38" s="4"/>
    </row>
    <row r="39" spans="1:12" s="7" customFormat="1" ht="38.25">
      <c r="A39" s="30" t="s">
        <v>28</v>
      </c>
      <c r="B39" s="65" t="s">
        <v>65</v>
      </c>
      <c r="C39" s="29">
        <f>C40</f>
        <v>343.2</v>
      </c>
      <c r="D39" s="26">
        <f t="shared" si="0"/>
        <v>343.2</v>
      </c>
      <c r="E39" s="29">
        <f>E40</f>
        <v>343.2</v>
      </c>
      <c r="F39" s="26">
        <f t="shared" si="1"/>
        <v>100</v>
      </c>
      <c r="G39" s="29">
        <f t="shared" si="2"/>
        <v>100</v>
      </c>
      <c r="H39" s="6"/>
      <c r="I39" s="6"/>
      <c r="J39" s="6"/>
      <c r="K39" s="6"/>
      <c r="L39" s="6"/>
    </row>
    <row r="40" spans="1:12" ht="51">
      <c r="A40" s="31" t="s">
        <v>42</v>
      </c>
      <c r="B40" s="67" t="s">
        <v>66</v>
      </c>
      <c r="C40" s="62">
        <v>343.2</v>
      </c>
      <c r="D40" s="19">
        <f t="shared" si="0"/>
        <v>343.2</v>
      </c>
      <c r="E40" s="62">
        <v>343.2</v>
      </c>
      <c r="F40" s="19">
        <f t="shared" si="1"/>
        <v>100</v>
      </c>
      <c r="G40" s="62">
        <f t="shared" si="2"/>
        <v>100</v>
      </c>
    </row>
    <row r="41" spans="1:12" ht="37.5" customHeight="1">
      <c r="A41" s="32" t="s">
        <v>92</v>
      </c>
      <c r="B41" s="68" t="s">
        <v>95</v>
      </c>
      <c r="C41" s="28">
        <f t="shared" ref="C41:G42" si="3">C42</f>
        <v>161.4</v>
      </c>
      <c r="D41" s="18">
        <f t="shared" si="3"/>
        <v>161.4</v>
      </c>
      <c r="E41" s="28">
        <f t="shared" si="3"/>
        <v>161.4</v>
      </c>
      <c r="F41" s="18">
        <f t="shared" si="3"/>
        <v>100</v>
      </c>
      <c r="G41" s="28">
        <f t="shared" si="3"/>
        <v>100</v>
      </c>
    </row>
    <row r="42" spans="1:12">
      <c r="A42" s="31" t="s">
        <v>93</v>
      </c>
      <c r="B42" s="67" t="s">
        <v>96</v>
      </c>
      <c r="C42" s="62">
        <f t="shared" si="3"/>
        <v>161.4</v>
      </c>
      <c r="D42" s="19">
        <f t="shared" si="3"/>
        <v>161.4</v>
      </c>
      <c r="E42" s="62">
        <f t="shared" si="3"/>
        <v>161.4</v>
      </c>
      <c r="F42" s="19">
        <f t="shared" si="3"/>
        <v>100</v>
      </c>
      <c r="G42" s="62">
        <f t="shared" si="3"/>
        <v>100</v>
      </c>
    </row>
    <row r="43" spans="1:12" ht="29.25" customHeight="1">
      <c r="A43" s="31" t="s">
        <v>94</v>
      </c>
      <c r="B43" s="67" t="s">
        <v>97</v>
      </c>
      <c r="C43" s="62">
        <v>161.4</v>
      </c>
      <c r="D43" s="19">
        <f>C43</f>
        <v>161.4</v>
      </c>
      <c r="E43" s="62">
        <v>161.4</v>
      </c>
      <c r="F43" s="19">
        <f>E43/C43*100</f>
        <v>100</v>
      </c>
      <c r="G43" s="62">
        <f>E43/D43*100</f>
        <v>100</v>
      </c>
    </row>
    <row r="44" spans="1:12" ht="25.5">
      <c r="A44" s="32" t="s">
        <v>29</v>
      </c>
      <c r="B44" s="68" t="s">
        <v>67</v>
      </c>
      <c r="C44" s="28">
        <f>C45+C47</f>
        <v>160.69999999999999</v>
      </c>
      <c r="D44" s="18">
        <f t="shared" si="0"/>
        <v>160.69999999999999</v>
      </c>
      <c r="E44" s="28">
        <f>E45+E47</f>
        <v>160.69999999999999</v>
      </c>
      <c r="F44" s="18">
        <f t="shared" si="1"/>
        <v>100</v>
      </c>
      <c r="G44" s="18">
        <f>IF(C44=0,"-",IF(C44&lt;0,"-",IF(E44&lt;0,"-",IF(E44/C44&gt;2,"в "&amp;ROUND(E44/C44,1)&amp;" раза",E44/C44*100))))</f>
        <v>100</v>
      </c>
    </row>
    <row r="45" spans="1:12" ht="55.5" customHeight="1">
      <c r="A45" s="34" t="s">
        <v>30</v>
      </c>
      <c r="B45" s="35" t="s">
        <v>68</v>
      </c>
      <c r="C45" s="29">
        <f>C46</f>
        <v>0.6</v>
      </c>
      <c r="D45" s="26">
        <f t="shared" si="0"/>
        <v>0.6</v>
      </c>
      <c r="E45" s="29">
        <f>E46</f>
        <v>0.6</v>
      </c>
      <c r="F45" s="26">
        <f t="shared" si="1"/>
        <v>100</v>
      </c>
      <c r="G45" s="29">
        <f>IF(C45=0,"-",IF(C45&lt;0,"-",IF(E45&lt;0,"-",IF(E45/C45&gt;2,"в "&amp;ROUND(E45/C45,1)&amp;" раза",E45/C45*100))))</f>
        <v>100</v>
      </c>
    </row>
    <row r="46" spans="1:12" ht="51.75" customHeight="1">
      <c r="A46" s="31" t="s">
        <v>43</v>
      </c>
      <c r="B46" s="66" t="s">
        <v>69</v>
      </c>
      <c r="C46" s="62">
        <v>0.6</v>
      </c>
      <c r="D46" s="19">
        <f t="shared" si="0"/>
        <v>0.6</v>
      </c>
      <c r="E46" s="62">
        <v>0.6</v>
      </c>
      <c r="F46" s="19">
        <f t="shared" si="1"/>
        <v>100</v>
      </c>
      <c r="G46" s="19">
        <f>IF(C46=0,"-",IF(C46&lt;0,"-",IF(E46&lt;0,"-",IF(E46/C46&gt;2,"в "&amp;ROUND(E46/C46,1)&amp;" раза",E46/C46*100))))</f>
        <v>100</v>
      </c>
    </row>
    <row r="47" spans="1:12" ht="79.5" customHeight="1">
      <c r="A47" s="34" t="s">
        <v>45</v>
      </c>
      <c r="B47" s="35" t="s">
        <v>91</v>
      </c>
      <c r="C47" s="29">
        <f>C48</f>
        <v>160.1</v>
      </c>
      <c r="D47" s="26">
        <f t="shared" si="0"/>
        <v>160.1</v>
      </c>
      <c r="E47" s="29">
        <f>E48</f>
        <v>160.1</v>
      </c>
      <c r="F47" s="26">
        <f t="shared" si="1"/>
        <v>100</v>
      </c>
      <c r="G47" s="29">
        <f>IF(C47=0,"-",IF(C47&lt;0,"-",IF(E47&lt;0,"-",IF(E47/C47&gt;2,"в "&amp;ROUND(E47/C47,1)&amp;" раза",E47/C47*100))))</f>
        <v>100</v>
      </c>
    </row>
    <row r="48" spans="1:12" s="9" customFormat="1" ht="81" customHeight="1">
      <c r="A48" s="31" t="s">
        <v>44</v>
      </c>
      <c r="B48" s="66" t="s">
        <v>90</v>
      </c>
      <c r="C48" s="62">
        <v>160.1</v>
      </c>
      <c r="D48" s="19">
        <f t="shared" si="0"/>
        <v>160.1</v>
      </c>
      <c r="E48" s="62">
        <v>160.1</v>
      </c>
      <c r="F48" s="19">
        <f t="shared" si="1"/>
        <v>100</v>
      </c>
      <c r="G48" s="19">
        <f>IF(C48=0,"-",IF(C48&lt;0,"-",IF(E48&lt;0,"-",IF(E48/C48&gt;2,"в "&amp;ROUND(E48/C48,1)&amp;" раза",E48/C48*100))))</f>
        <v>100</v>
      </c>
      <c r="H48" s="8"/>
      <c r="I48" s="8"/>
      <c r="J48" s="8"/>
      <c r="K48" s="8"/>
      <c r="L48" s="8"/>
    </row>
    <row r="49" spans="1:9">
      <c r="A49" s="32" t="s">
        <v>31</v>
      </c>
      <c r="B49" s="33" t="s">
        <v>27</v>
      </c>
      <c r="C49" s="28">
        <f t="shared" ref="C49:G50" si="4">C50</f>
        <v>587.6</v>
      </c>
      <c r="D49" s="18">
        <f t="shared" si="0"/>
        <v>587.6</v>
      </c>
      <c r="E49" s="28">
        <f t="shared" si="4"/>
        <v>587.6</v>
      </c>
      <c r="F49" s="18">
        <f t="shared" si="1"/>
        <v>100</v>
      </c>
      <c r="G49" s="18">
        <f t="shared" si="4"/>
        <v>100</v>
      </c>
    </row>
    <row r="50" spans="1:9" ht="91.5" customHeight="1">
      <c r="A50" s="34" t="s">
        <v>48</v>
      </c>
      <c r="B50" s="69" t="s">
        <v>49</v>
      </c>
      <c r="C50" s="29">
        <f t="shared" si="4"/>
        <v>587.6</v>
      </c>
      <c r="D50" s="26">
        <f t="shared" si="0"/>
        <v>587.6</v>
      </c>
      <c r="E50" s="29">
        <f t="shared" si="4"/>
        <v>587.6</v>
      </c>
      <c r="F50" s="26">
        <f t="shared" si="1"/>
        <v>100</v>
      </c>
      <c r="G50" s="29">
        <f t="shared" si="4"/>
        <v>100</v>
      </c>
      <c r="I50" s="1" t="s">
        <v>70</v>
      </c>
    </row>
    <row r="51" spans="1:9" ht="102">
      <c r="A51" s="31" t="s">
        <v>46</v>
      </c>
      <c r="B51" s="67" t="s">
        <v>47</v>
      </c>
      <c r="C51" s="62">
        <v>587.6</v>
      </c>
      <c r="D51" s="19">
        <f t="shared" si="0"/>
        <v>587.6</v>
      </c>
      <c r="E51" s="62">
        <v>587.6</v>
      </c>
      <c r="F51" s="19">
        <f t="shared" si="1"/>
        <v>100</v>
      </c>
      <c r="G51" s="19">
        <v>100</v>
      </c>
    </row>
    <row r="52" spans="1:9">
      <c r="B52" s="12"/>
    </row>
  </sheetData>
  <autoFilter ref="A9:L51"/>
  <mergeCells count="4">
    <mergeCell ref="A6:G6"/>
    <mergeCell ref="C1:G1"/>
    <mergeCell ref="C2:G4"/>
    <mergeCell ref="C5:G5"/>
  </mergeCells>
  <phoneticPr fontId="0" type="noConversion"/>
  <conditionalFormatting sqref="C1:D4">
    <cfRule type="expression" dxfId="0" priority="1" stopIfTrue="1">
      <formula>#REF!&lt;&gt;""</formula>
    </cfRule>
  </conditionalFormatting>
  <pageMargins left="0.51181102362204722" right="0.59055118110236227" top="0.23622047244094491" bottom="0.15748031496062992" header="0.15748031496062992" footer="0.23622047244094491"/>
  <pageSetup paperSize="9" scale="80" orientation="portrait" r:id="rId1"/>
  <headerFooter differentFirst="1" alignWithMargins="0">
    <oddHeader>&amp;R&amp;P</oddHeader>
  </headerFooter>
  <rowBreaks count="1" manualBreakCount="1">
    <brk id="2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2026-03-12T07:28:55Z</cp:lastPrinted>
  <dcterms:created xsi:type="dcterms:W3CDTF">2021-04-13T11:54:42Z</dcterms:created>
  <dcterms:modified xsi:type="dcterms:W3CDTF">2026-03-25T13:27:59Z</dcterms:modified>
</cp:coreProperties>
</file>