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нненковский\Решение об исполнении 2025\"/>
    </mc:Choice>
  </mc:AlternateContent>
  <xr:revisionPtr revIDLastSave="0" documentId="13_ncr:1_{4A134307-4EE5-40D9-BF87-0B2118F76AC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Доходы!$A$10:$L$59</definedName>
    <definedName name="_xlnm.Print_Titles" localSheetId="0">Доходы!$9:$10</definedName>
    <definedName name="_xlnm.Print_Area" localSheetId="0">Доходы!$A$1:$G$59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 s="1"/>
  <c r="D11" i="1"/>
  <c r="D12" i="1"/>
  <c r="C11" i="1"/>
  <c r="C12" i="1"/>
  <c r="E55" i="1"/>
  <c r="G47" i="1"/>
  <c r="G48" i="1"/>
  <c r="G49" i="1"/>
  <c r="F47" i="1"/>
  <c r="F48" i="1"/>
  <c r="F49" i="1"/>
  <c r="E47" i="1"/>
  <c r="E48" i="1"/>
  <c r="D47" i="1"/>
  <c r="D48" i="1"/>
  <c r="C47" i="1"/>
  <c r="C48" i="1"/>
  <c r="D49" i="1"/>
  <c r="E35" i="1"/>
  <c r="E34" i="1" s="1"/>
  <c r="D32" i="1"/>
  <c r="E14" i="1"/>
  <c r="E13" i="1" s="1"/>
  <c r="E27" i="1"/>
  <c r="C27" i="1"/>
  <c r="E25" i="1"/>
  <c r="C25" i="1"/>
  <c r="E43" i="1"/>
  <c r="D44" i="1"/>
  <c r="D43" i="1" s="1"/>
  <c r="C43" i="1"/>
  <c r="G38" i="1"/>
  <c r="E38" i="1"/>
  <c r="C38" i="1"/>
  <c r="D28" i="1"/>
  <c r="F28" i="1" s="1"/>
  <c r="F27" i="1" s="1"/>
  <c r="F46" i="1"/>
  <c r="F52" i="1"/>
  <c r="F54" i="1"/>
  <c r="F57" i="1"/>
  <c r="F59" i="1"/>
  <c r="F39" i="1"/>
  <c r="F38" i="1" s="1"/>
  <c r="F32" i="1"/>
  <c r="F26" i="1"/>
  <c r="F25" i="1" s="1"/>
  <c r="F23" i="1"/>
  <c r="F15" i="1"/>
  <c r="D59" i="1"/>
  <c r="D58" i="1" s="1"/>
  <c r="D57" i="1"/>
  <c r="D56" i="1" s="1"/>
  <c r="D54" i="1"/>
  <c r="D53" i="1" s="1"/>
  <c r="D52" i="1"/>
  <c r="D51" i="1" s="1"/>
  <c r="D46" i="1"/>
  <c r="D45" i="1" s="1"/>
  <c r="D39" i="1"/>
  <c r="D37" i="1" s="1"/>
  <c r="D31" i="1"/>
  <c r="D30" i="1" s="1"/>
  <c r="D29" i="1" s="1"/>
  <c r="D26" i="1"/>
  <c r="D25" i="1" s="1"/>
  <c r="D23" i="1"/>
  <c r="D22" i="1" s="1"/>
  <c r="D20" i="1"/>
  <c r="D19" i="1" s="1"/>
  <c r="D18" i="1" s="1"/>
  <c r="D15" i="1"/>
  <c r="D14" i="1" s="1"/>
  <c r="D13" i="1" s="1"/>
  <c r="G56" i="1"/>
  <c r="G55" i="1" s="1"/>
  <c r="G37" i="1"/>
  <c r="E37" i="1"/>
  <c r="C37" i="1"/>
  <c r="G19" i="1"/>
  <c r="G18" i="1" s="1"/>
  <c r="C14" i="1"/>
  <c r="E18" i="1"/>
  <c r="G58" i="1"/>
  <c r="E58" i="1"/>
  <c r="C58" i="1"/>
  <c r="E56" i="1"/>
  <c r="C56" i="1"/>
  <c r="E24" i="1"/>
  <c r="C24" i="1"/>
  <c r="C19" i="1"/>
  <c r="C18" i="1" s="1"/>
  <c r="D27" i="1" l="1"/>
  <c r="E33" i="1"/>
  <c r="D55" i="1"/>
  <c r="F44" i="1"/>
  <c r="D24" i="1"/>
  <c r="D21" i="1" s="1"/>
  <c r="D38" i="1"/>
  <c r="F58" i="1"/>
  <c r="F37" i="1"/>
  <c r="F56" i="1"/>
  <c r="F18" i="1"/>
  <c r="F24" i="1"/>
  <c r="D50" i="1"/>
  <c r="F14" i="1"/>
  <c r="C55" i="1"/>
  <c r="G54" i="1"/>
  <c r="G52" i="1"/>
  <c r="E45" i="1"/>
  <c r="E42" i="1" s="1"/>
  <c r="E53" i="1"/>
  <c r="C53" i="1"/>
  <c r="E51" i="1"/>
  <c r="C51" i="1"/>
  <c r="C45" i="1"/>
  <c r="C42" i="1" s="1"/>
  <c r="G46" i="1"/>
  <c r="D42" i="1" l="1"/>
  <c r="G44" i="1"/>
  <c r="G43" i="1" s="1"/>
  <c r="F43" i="1"/>
  <c r="F53" i="1"/>
  <c r="F55" i="1"/>
  <c r="E50" i="1"/>
  <c r="E41" i="1" s="1"/>
  <c r="F51" i="1"/>
  <c r="F42" i="1"/>
  <c r="F45" i="1"/>
  <c r="C50" i="1"/>
  <c r="C41" i="1" s="1"/>
  <c r="D41" i="1" s="1"/>
  <c r="G53" i="1"/>
  <c r="G51" i="1"/>
  <c r="E31" i="1"/>
  <c r="E30" i="1" s="1"/>
  <c r="G23" i="1"/>
  <c r="E22" i="1"/>
  <c r="C22" i="1"/>
  <c r="E19" i="1"/>
  <c r="F19" i="1" s="1"/>
  <c r="C13" i="1"/>
  <c r="G45" i="1"/>
  <c r="G32" i="1"/>
  <c r="C31" i="1"/>
  <c r="C30" i="1" s="1"/>
  <c r="G28" i="1"/>
  <c r="G27" i="1" s="1"/>
  <c r="D40" i="1" l="1"/>
  <c r="F30" i="1"/>
  <c r="F31" i="1"/>
  <c r="F22" i="1"/>
  <c r="F50" i="1"/>
  <c r="G50" i="1"/>
  <c r="C21" i="1"/>
  <c r="C29" i="1"/>
  <c r="E29" i="1"/>
  <c r="F13" i="1" s="1"/>
  <c r="E21" i="1"/>
  <c r="G26" i="1"/>
  <c r="G25" i="1" s="1"/>
  <c r="G22" i="1"/>
  <c r="G24" i="1"/>
  <c r="G31" i="1"/>
  <c r="G14" i="1"/>
  <c r="F29" i="1" l="1"/>
  <c r="E40" i="1"/>
  <c r="F21" i="1"/>
  <c r="G21" i="1"/>
  <c r="G42" i="1"/>
  <c r="G30" i="1"/>
  <c r="G13" i="1"/>
  <c r="F12" i="1" l="1"/>
  <c r="G29" i="1"/>
  <c r="G12" i="1" l="1"/>
  <c r="G41" i="1" l="1"/>
  <c r="F41" i="1"/>
  <c r="C40" i="1"/>
  <c r="F11" i="1" l="1"/>
  <c r="F40" i="1"/>
  <c r="G40" i="1"/>
  <c r="G11" i="1" l="1"/>
</calcChain>
</file>

<file path=xl/sharedStrings.xml><?xml version="1.0" encoding="utf-8"?>
<sst xmlns="http://schemas.openxmlformats.org/spreadsheetml/2006/main" count="115" uniqueCount="115">
  <si>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</si>
  <si>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</si>
  <si>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</si>
  <si>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</si>
  <si>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</si>
  <si>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</si>
  <si>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</si>
  <si>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</si>
  <si>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</si>
  <si>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</si>
  <si>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</si>
  <si>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</si>
  <si>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</si>
  <si>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</si>
  <si>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</si>
  <si>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</si>
  <si>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</si>
  <si>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</si>
  <si>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</si>
  <si>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</si>
  <si>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</si>
  <si>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</si>
  <si>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</si>
  <si>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</si>
  <si>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</si>
  <si>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</si>
  <si>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</si>
  <si>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</si>
  <si>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</si>
  <si>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</si>
  <si>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</si>
  <si>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</si>
  <si>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</si>
  <si>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</si>
  <si>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</si>
  <si>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</si>
  <si>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</si>
  <si>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</si>
  <si>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</si>
  <si>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</si>
  <si>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</si>
  <si>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</si>
  <si>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</si>
  <si>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</si>
  <si>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</si>
  <si>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</si>
  <si>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</si>
  <si>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</si>
  <si>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</si>
  <si>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</si>
  <si>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</si>
  <si>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</si>
  <si>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</si>
  <si>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</si>
  <si>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</si>
  <si>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</si>
  <si>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</si>
  <si>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</si>
  <si>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1 17 00000 00 0000 000</t>
  </si>
  <si>
    <t>ПРОЧИЕ НЕНАЛОГОВЫЕ ДОХОДЫ</t>
  </si>
  <si>
    <t>1 17 14030 10 0000 150</t>
  </si>
  <si>
    <t>Средства самообложения граждан, зачисляемые в бюджеты сельских поселений</t>
  </si>
  <si>
    <t>Процент исполнения от утвержденного плана</t>
  </si>
  <si>
    <t>Процент исполнения от плана с учетом изменений</t>
  </si>
  <si>
    <t>6</t>
  </si>
  <si>
    <t>7</t>
  </si>
  <si>
    <t>План с изменениями в соответстви с уведомлениями МФ РМ</t>
  </si>
  <si>
    <t>1 13 00000 00 0000 000</t>
  </si>
  <si>
    <t>1 13 02060 00 0000 130</t>
  </si>
  <si>
    <t>1 13 02065 10 0000 130</t>
  </si>
  <si>
    <t>Доходы, поступающие в порядке возмещения расходов, понесенных в связи с эксплуатацией имущества сельских поселений</t>
  </si>
  <si>
    <t>Доходы, поступающие в порядке возмещения расходов, понесенных в связи с эксплуатацией имущества</t>
  </si>
  <si>
    <t>ДОХОДЫ ОТ ОКАЗАНИЯ ПЛАТНЫХ УСЛУГ И КОМПЕНСАЦИИ ЗАТРАТ ГОСУДАРСТВА</t>
  </si>
  <si>
    <t>Средства самообложения граждан</t>
  </si>
  <si>
    <t>1 17 14030 00 0000 150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</si>
  <si>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</si>
  <si>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</si>
  <si>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</si>
  <si>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 xml:space="preserve"> </t>
  </si>
  <si>
    <t>1 06 06043  10 0000 110</t>
  </si>
  <si>
    <t>1 13 02000 00 0000 130</t>
  </si>
  <si>
    <t>Доходы от компенсации затрат государства</t>
  </si>
  <si>
    <t>2 02 15001 00 0000 150</t>
  </si>
  <si>
    <t>1 01 02010 01 1000 110</t>
  </si>
  <si>
    <t>1 05 03010 01 1000 110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</si>
  <si>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</si>
  <si>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</si>
  <si>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</si>
  <si>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</si>
  <si>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</si>
  <si>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</si>
  <si>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</si>
  <si>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</si>
  <si>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</si>
  <si>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</si>
  <si>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</si>
  <si>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</si>
  <si>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</si>
  <si>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</si>
  <si>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</si>
  <si>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Ромодановского муниципального района Республики Мордовия за 2025 год"</t>
  </si>
  <si>
    <t>ДОХОДЫ БЮЖЕТА АННЕНКОВСКОГО СЕЛЬСКОГО ПОСЕЛЕНИЯ РОМОДАНОВСКОГО МУНИЦИПАЛЬНОГО РАЙОНА РЕСПУБЛИКИ МОРДОВИЯ ЗА 2025 ГОД ПО КОДАМ КЛАССИФИКАЦИИ ДОХОДОВ БЮДЖЕТА</t>
  </si>
  <si>
    <t>План, утвержденый решением Совета депутатьв о бюджете Анненковского сельского поселения на 2025 год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</si>
  <si>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</si>
  <si>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</si>
  <si>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1 01 02080 01 1000 110</t>
  </si>
  <si>
    <t>Налог на доходы физических лиц части суммы налога, превышающей 650 000 рублей, относящейся к части налоговой базы, превышающей 5 000 000 рублей (сумма платежа (перерасчеты, недоимка и задолженность по соответствующему платежу, в том числе по отмененному)</t>
  </si>
  <si>
    <t>2 02 20000 00 0000 150</t>
  </si>
  <si>
    <t>2 02 29999 00 0000 150</t>
  </si>
  <si>
    <t>2 02 29999 10 0000 150</t>
  </si>
  <si>
    <t>Субсидии бюджетам бюджетной системы Российской Федерации (межбюджетные субсидии)</t>
  </si>
  <si>
    <t>Прочие субсидии</t>
  </si>
  <si>
    <t>Прочие субсидии бюджетам сельских поселений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</si>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</sst>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3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84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17" fillId="0" borderId="58" xfId="0" applyFont="1" applyBorder="1"/>
    <xf numFmtId="0" fontId="33" fillId="40" borderId="10" xfId="0" applyFont="1" applyFill="1" applyBorder="1" applyAlignment="1">
      <alignment horizontal="center" vertical="top"/>
    </xf>
    <xf numFmtId="0" fontId="33" fillId="40" borderId="10" xfId="0" applyFont="1" applyFill="1" applyBorder="1" applyAlignment="1">
      <alignment horizontal="justify" vertical="top" wrapText="1"/>
    </xf>
    <xf numFmtId="164" fontId="33" fillId="40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164" fontId="17" fillId="41" borderId="10" xfId="0" applyNumberFormat="1" applyFont="1" applyFill="1" applyBorder="1" applyAlignment="1">
      <alignment horizontal="right"/>
    </xf>
    <xf numFmtId="0" fontId="17" fillId="4" borderId="10" xfId="0" applyFont="1" applyFill="1" applyBorder="1" applyAlignment="1">
      <alignment horizontal="center" vertical="top"/>
    </xf>
    <xf numFmtId="164" fontId="17" fillId="4" borderId="10" xfId="0" applyNumberFormat="1" applyFont="1" applyFill="1" applyBorder="1" applyAlignment="1">
      <alignment horizontal="right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justify" vertical="top" wrapText="1"/>
    </xf>
    <xf numFmtId="164" fontId="17" fillId="0" borderId="10" xfId="0" applyNumberFormat="1" applyFont="1" applyBorder="1" applyAlignment="1">
      <alignment horizontal="right"/>
    </xf>
    <xf numFmtId="0" fontId="34" fillId="41" borderId="10" xfId="0" applyFont="1" applyFill="1" applyBorder="1" applyAlignment="1">
      <alignment horizontal="center" vertical="top"/>
    </xf>
    <xf numFmtId="0" fontId="34" fillId="41" borderId="10" xfId="0" applyFont="1" applyFill="1" applyBorder="1" applyAlignment="1">
      <alignment horizontal="justify" vertical="top" wrapText="1"/>
    </xf>
    <xf numFmtId="0" fontId="34" fillId="0" borderId="10" xfId="0" applyFont="1" applyBorder="1" applyAlignment="1">
      <alignment horizontal="center" vertical="top"/>
    </xf>
    <xf numFmtId="0" fontId="34" fillId="0" borderId="10" xfId="0" applyFont="1" applyBorder="1" applyAlignment="1">
      <alignment horizontal="justify" vertical="top" wrapText="1"/>
    </xf>
    <xf numFmtId="0" fontId="35" fillId="41" borderId="10" xfId="0" applyFont="1" applyFill="1" applyBorder="1" applyAlignment="1">
      <alignment horizontal="center" vertical="top"/>
    </xf>
    <xf numFmtId="0" fontId="35" fillId="41" borderId="10" xfId="0" applyFont="1" applyFill="1" applyBorder="1" applyAlignment="1">
      <alignment horizontal="justify" vertical="top" wrapText="1"/>
    </xf>
    <xf numFmtId="164" fontId="34" fillId="0" borderId="10" xfId="0" applyNumberFormat="1" applyFont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justify" vertical="top" wrapText="1"/>
    </xf>
    <xf numFmtId="164" fontId="17" fillId="39" borderId="10" xfId="1" applyNumberFormat="1" applyFont="1" applyFill="1" applyBorder="1" applyAlignment="1">
      <alignment horizontal="right"/>
    </xf>
    <xf numFmtId="164" fontId="17" fillId="41" borderId="10" xfId="1" applyNumberFormat="1" applyFont="1" applyFill="1" applyBorder="1" applyAlignment="1">
      <alignment horizontal="right"/>
    </xf>
    <xf numFmtId="49" fontId="36" fillId="38" borderId="18" xfId="157" applyFont="1" applyFill="1" applyBorder="1">
      <alignment horizontal="center"/>
    </xf>
    <xf numFmtId="0" fontId="36" fillId="38" borderId="41" xfId="144" applyFont="1" applyFill="1" applyBorder="1" applyAlignment="1">
      <alignment wrapText="1"/>
    </xf>
    <xf numFmtId="164" fontId="17" fillId="38" borderId="10" xfId="1" applyNumberFormat="1" applyFont="1" applyFill="1" applyBorder="1" applyAlignment="1">
      <alignment horizontal="right"/>
    </xf>
    <xf numFmtId="49" fontId="36" fillId="0" borderId="25" xfId="157" applyFont="1" applyBorder="1">
      <alignment horizontal="center"/>
    </xf>
    <xf numFmtId="0" fontId="36" fillId="0" borderId="11" xfId="144" applyFont="1" applyAlignment="1">
      <alignment wrapText="1"/>
    </xf>
    <xf numFmtId="164" fontId="17" fillId="0" borderId="10" xfId="1" applyNumberFormat="1" applyFont="1" applyBorder="1" applyAlignment="1">
      <alignment horizontal="right"/>
    </xf>
    <xf numFmtId="49" fontId="36" fillId="41" borderId="25" xfId="157" applyFont="1" applyFill="1" applyBorder="1">
      <alignment horizontal="center"/>
    </xf>
    <xf numFmtId="0" fontId="36" fillId="41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wrapText="1"/>
    </xf>
    <xf numFmtId="49" fontId="36" fillId="0" borderId="59" xfId="157" applyFont="1" applyBorder="1">
      <alignment horizontal="center"/>
    </xf>
    <xf numFmtId="0" fontId="17" fillId="0" borderId="60" xfId="1" applyFont="1" applyBorder="1" applyAlignment="1">
      <alignment horizontal="center" vertical="top"/>
    </xf>
    <xf numFmtId="0" fontId="17" fillId="38" borderId="60" xfId="1" applyFont="1" applyFill="1" applyBorder="1" applyAlignment="1">
      <alignment horizontal="center" vertical="top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8" fillId="0" borderId="10" xfId="0" applyFont="1" applyBorder="1" applyAlignment="1">
      <alignment horizontal="center" vertical="center"/>
    </xf>
    <xf numFmtId="4" fontId="38" fillId="0" borderId="10" xfId="0" applyNumberFormat="1" applyFont="1" applyBorder="1" applyAlignment="1">
      <alignment horizontal="center" vertical="center" wrapText="1"/>
    </xf>
    <xf numFmtId="49" fontId="38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left" vertical="top" wrapText="1"/>
    </xf>
    <xf numFmtId="0" fontId="17" fillId="42" borderId="10" xfId="0" applyFont="1" applyFill="1" applyBorder="1" applyAlignment="1">
      <alignment horizontal="center" vertical="top"/>
    </xf>
    <xf numFmtId="164" fontId="17" fillId="42" borderId="10" xfId="0" applyNumberFormat="1" applyFont="1" applyFill="1" applyBorder="1" applyAlignment="1">
      <alignment horizontal="right"/>
    </xf>
    <xf numFmtId="0" fontId="17" fillId="42" borderId="10" xfId="0" applyFont="1" applyFill="1" applyBorder="1" applyAlignment="1">
      <alignment horizontal="justify" vertical="top" wrapText="1"/>
    </xf>
    <xf numFmtId="0" fontId="17" fillId="4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7" fillId="38" borderId="10" xfId="0" applyFont="1" applyFill="1" applyBorder="1" applyAlignment="1">
      <alignment horizontal="left" vertical="top" wrapText="1"/>
    </xf>
    <xf numFmtId="0" fontId="17" fillId="0" borderId="10" xfId="0" applyFont="1" applyBorder="1" applyAlignment="1">
      <alignment vertical="top" wrapText="1"/>
    </xf>
    <xf numFmtId="0" fontId="17" fillId="38" borderId="10" xfId="1" applyFont="1" applyFill="1" applyBorder="1" applyAlignment="1">
      <alignment horizontal="left" vertical="top" wrapText="1"/>
    </xf>
    <xf numFmtId="0" fontId="17" fillId="0" borderId="10" xfId="1" applyFont="1" applyBorder="1" applyAlignment="1">
      <alignment horizontal="left" vertical="top" wrapText="1"/>
    </xf>
    <xf numFmtId="0" fontId="36" fillId="0" borderId="11" xfId="144" applyFont="1" applyAlignment="1">
      <alignment horizontal="left" wrapText="1"/>
    </xf>
    <xf numFmtId="0" fontId="34" fillId="0" borderId="10" xfId="0" applyFont="1" applyBorder="1" applyAlignment="1">
      <alignment vertical="top" wrapText="1"/>
    </xf>
    <xf numFmtId="0" fontId="33" fillId="43" borderId="10" xfId="0" applyFont="1" applyFill="1" applyBorder="1" applyAlignment="1">
      <alignment horizontal="center" vertical="top"/>
    </xf>
    <xf numFmtId="0" fontId="33" fillId="43" borderId="10" xfId="0" applyFont="1" applyFill="1" applyBorder="1" applyAlignment="1">
      <alignment horizontal="justify" vertical="top" wrapText="1"/>
    </xf>
    <xf numFmtId="164" fontId="33" fillId="43" borderId="10" xfId="0" applyNumberFormat="1" applyFont="1" applyFill="1" applyBorder="1" applyAlignment="1">
      <alignment horizontal="right"/>
    </xf>
    <xf numFmtId="0" fontId="33" fillId="40" borderId="10" xfId="0" applyFont="1" applyFill="1" applyBorder="1" applyAlignment="1">
      <alignment horizontal="left" vertical="top" wrapText="1"/>
    </xf>
    <xf numFmtId="164" fontId="17" fillId="40" borderId="10" xfId="0" applyNumberFormat="1" applyFont="1" applyFill="1" applyBorder="1" applyAlignment="1">
      <alignment horizontal="right"/>
    </xf>
    <xf numFmtId="0" fontId="33" fillId="40" borderId="10" xfId="1" applyFont="1" applyFill="1" applyBorder="1" applyAlignment="1">
      <alignment horizontal="center" vertical="top"/>
    </xf>
    <xf numFmtId="0" fontId="33" fillId="40" borderId="10" xfId="1" applyFont="1" applyFill="1" applyBorder="1" applyAlignment="1">
      <alignment horizontal="justify" vertical="top" wrapText="1"/>
    </xf>
    <xf numFmtId="164" fontId="33" fillId="40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17" fillId="41" borderId="10" xfId="1" applyFont="1" applyFill="1" applyBorder="1" applyAlignment="1">
      <alignment horizontal="left" vertical="top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165" fontId="38" fillId="0" borderId="0" xfId="0" applyNumberFormat="1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60"/>
  <sheetViews>
    <sheetView tabSelected="1" view="pageBreakPreview" zoomScale="90" zoomScaleNormal="100" zoomScaleSheetLayoutView="90" workbookViewId="0">
      <pane xSplit="2" ySplit="11" topLeftCell="C51" activePane="bottomRight" state="frozen"/>
      <selection pane="topRight" activeCell="C1" sqref="C1"/>
      <selection pane="bottomLeft" activeCell="A11" sqref="A11"/>
      <selection pane="bottomRight" activeCell="B53" sqref="B53"/>
    </sheetView>
  </sheetViews>
  <sheetFormatPr defaultColWidth="9.140625" defaultRowHeight="12.75" x14ac:dyDescent="0.2"/>
  <cols>
    <col min="1" max="1" width="22.140625" style="11" customWidth="1"/>
    <col min="2" max="2" width="42.42578125" style="2" customWidth="1"/>
    <col min="3" max="3" width="11.7109375" style="2" customWidth="1"/>
    <col min="4" max="4" width="12.85546875" style="2" customWidth="1"/>
    <col min="5" max="5" width="10.5703125" style="2" customWidth="1"/>
    <col min="6" max="6" width="11.85546875" style="2" customWidth="1"/>
    <col min="7" max="7" width="13.7109375" style="10" customWidth="1"/>
    <col min="8" max="12" width="9.140625" style="1"/>
    <col min="13" max="16384" width="9.140625" style="2"/>
  </cols>
  <sheetData>
    <row r="1" spans="1:12" ht="15" customHeight="1" x14ac:dyDescent="0.2">
      <c r="A1"/>
      <c r="B1" s="50"/>
      <c r="C1" s="81" t="s">
        <v>36</v>
      </c>
      <c r="D1" s="81"/>
      <c r="E1" s="81"/>
      <c r="F1" s="81"/>
      <c r="G1" s="81"/>
    </row>
    <row r="2" spans="1:12" ht="15" customHeight="1" x14ac:dyDescent="0.2">
      <c r="A2"/>
      <c r="B2" s="50"/>
      <c r="C2" s="82" t="s">
        <v>100</v>
      </c>
      <c r="D2" s="82"/>
      <c r="E2" s="82"/>
      <c r="F2" s="82"/>
      <c r="G2" s="82"/>
    </row>
    <row r="3" spans="1:12" ht="6" customHeight="1" x14ac:dyDescent="0.2">
      <c r="A3"/>
      <c r="B3" s="50"/>
      <c r="C3" s="82"/>
      <c r="D3" s="82"/>
      <c r="E3" s="82"/>
      <c r="F3" s="82"/>
      <c r="G3" s="82"/>
    </row>
    <row r="4" spans="1:12" ht="60.75" customHeight="1" x14ac:dyDescent="0.2">
      <c r="A4"/>
      <c r="B4" s="50"/>
      <c r="C4" s="82"/>
      <c r="D4" s="82"/>
      <c r="E4" s="82"/>
      <c r="F4" s="82"/>
      <c r="G4" s="82"/>
    </row>
    <row r="5" spans="1:12" ht="32.25" customHeight="1" x14ac:dyDescent="0.2">
      <c r="A5"/>
      <c r="B5" s="51"/>
      <c r="C5" s="81"/>
      <c r="D5" s="81"/>
      <c r="E5" s="81"/>
      <c r="F5" s="81"/>
      <c r="G5" s="81"/>
    </row>
    <row r="6" spans="1:12" ht="51" customHeight="1" x14ac:dyDescent="0.2">
      <c r="A6" s="83" t="s">
        <v>101</v>
      </c>
      <c r="B6" s="83"/>
      <c r="C6" s="83"/>
      <c r="D6" s="83"/>
      <c r="E6" s="83"/>
      <c r="F6" s="83"/>
      <c r="G6" s="83"/>
    </row>
    <row r="7" spans="1:12" ht="15.75" customHeight="1" x14ac:dyDescent="0.2">
      <c r="A7" s="52"/>
      <c r="B7" s="53"/>
      <c r="C7" s="54"/>
      <c r="D7" s="54"/>
      <c r="E7"/>
      <c r="F7"/>
      <c r="G7" s="55" t="s">
        <v>0</v>
      </c>
    </row>
    <row r="8" spans="1:12" ht="15.75" customHeight="1" x14ac:dyDescent="0.2">
      <c r="A8" s="52"/>
      <c r="B8" s="53"/>
      <c r="C8" s="54"/>
      <c r="D8" s="54"/>
      <c r="E8"/>
      <c r="F8"/>
      <c r="G8" s="55"/>
    </row>
    <row r="9" spans="1:12" ht="153.75" customHeight="1" x14ac:dyDescent="0.2">
      <c r="A9" s="56" t="s">
        <v>1</v>
      </c>
      <c r="B9" s="56" t="s">
        <v>2</v>
      </c>
      <c r="C9" s="57" t="s">
        <v>102</v>
      </c>
      <c r="D9" s="57" t="s">
        <v>66</v>
      </c>
      <c r="E9" s="57" t="s">
        <v>3</v>
      </c>
      <c r="F9" s="57" t="s">
        <v>62</v>
      </c>
      <c r="G9" s="57" t="s">
        <v>63</v>
      </c>
    </row>
    <row r="10" spans="1:12" x14ac:dyDescent="0.2">
      <c r="A10" s="58">
        <v>1</v>
      </c>
      <c r="B10" s="58">
        <v>2</v>
      </c>
      <c r="C10" s="58" t="s">
        <v>4</v>
      </c>
      <c r="D10" s="58" t="s">
        <v>5</v>
      </c>
      <c r="E10" s="58" t="s">
        <v>6</v>
      </c>
      <c r="F10" s="58" t="s">
        <v>64</v>
      </c>
      <c r="G10" s="58" t="s">
        <v>65</v>
      </c>
    </row>
    <row r="11" spans="1:12" s="3" customFormat="1" x14ac:dyDescent="0.2">
      <c r="A11" s="71" t="s">
        <v>7</v>
      </c>
      <c r="B11" s="72" t="s">
        <v>8</v>
      </c>
      <c r="C11" s="73">
        <f>C12+C40</f>
        <v>3693.5</v>
      </c>
      <c r="D11" s="73">
        <f>D12+D40</f>
        <v>3693.5</v>
      </c>
      <c r="E11" s="73">
        <f>E12+E40</f>
        <v>3576.7999999999997</v>
      </c>
      <c r="F11" s="73">
        <f>E11/C11*100</f>
        <v>96.840395289021245</v>
      </c>
      <c r="G11" s="73">
        <f t="shared" ref="G11:G13" si="0">IF(C11=0,"-",IF(C11&lt;0,"-",IF(E11&lt;0,"-",IF(E11/C11&gt;2,"в "&amp;ROUND(E11/C11,1)&amp;" раза",E11/C11*100))))</f>
        <v>96.840395289021245</v>
      </c>
      <c r="H11" s="1"/>
      <c r="I11" s="1"/>
      <c r="J11" s="1"/>
      <c r="K11" s="1"/>
      <c r="L11" s="1"/>
    </row>
    <row r="12" spans="1:12" s="3" customFormat="1" x14ac:dyDescent="0.2">
      <c r="A12" s="13" t="s">
        <v>9</v>
      </c>
      <c r="B12" s="14" t="s">
        <v>10</v>
      </c>
      <c r="C12" s="15">
        <f>C13+C18+C21+C29+C37</f>
        <v>1153.4000000000001</v>
      </c>
      <c r="D12" s="15">
        <f>D13+D18+D21+D29+D37</f>
        <v>1153.4000000000001</v>
      </c>
      <c r="E12" s="15">
        <f>E13+E18+E21+E29+E37+E33</f>
        <v>1036.6999999999998</v>
      </c>
      <c r="F12" s="15">
        <f>E12/C12*100</f>
        <v>89.882087740593008</v>
      </c>
      <c r="G12" s="15">
        <f t="shared" si="0"/>
        <v>89.882087740593008</v>
      </c>
      <c r="H12" s="1"/>
      <c r="I12" s="1"/>
      <c r="J12" s="1"/>
      <c r="K12" s="1"/>
      <c r="L12" s="1"/>
    </row>
    <row r="13" spans="1:12" s="3" customFormat="1" x14ac:dyDescent="0.2">
      <c r="A13" s="13" t="s">
        <v>11</v>
      </c>
      <c r="B13" s="14" t="s">
        <v>12</v>
      </c>
      <c r="C13" s="15">
        <f t="shared" ref="C13:D14" si="1">C14</f>
        <v>254.8</v>
      </c>
      <c r="D13" s="15">
        <f t="shared" si="1"/>
        <v>254.8</v>
      </c>
      <c r="E13" s="15">
        <f>E14</f>
        <v>253.9</v>
      </c>
      <c r="F13" s="15">
        <f>E13/C13*100</f>
        <v>99.646781789638922</v>
      </c>
      <c r="G13" s="15">
        <f t="shared" si="0"/>
        <v>99.646781789638922</v>
      </c>
      <c r="H13" s="1"/>
      <c r="I13" s="1"/>
      <c r="J13" s="1"/>
      <c r="K13" s="1"/>
      <c r="L13" s="1"/>
    </row>
    <row r="14" spans="1:12" s="3" customFormat="1" x14ac:dyDescent="0.2">
      <c r="A14" s="16" t="s">
        <v>13</v>
      </c>
      <c r="B14" s="17" t="s">
        <v>14</v>
      </c>
      <c r="C14" s="18">
        <f t="shared" si="1"/>
        <v>254.8</v>
      </c>
      <c r="D14" s="18">
        <f t="shared" si="1"/>
        <v>254.8</v>
      </c>
      <c r="E14" s="18">
        <f>E15+E16+E17</f>
        <v>253.9</v>
      </c>
      <c r="F14" s="18">
        <f>E14/C14*100</f>
        <v>99.646781789638922</v>
      </c>
      <c r="G14" s="18">
        <f t="shared" ref="G14:G28" si="2">IF(C14=0,"-",IF(C14&lt;0,"-",IF(E14&lt;0,"-",IF(E14/C14&gt;2,"в "&amp;ROUND(E14/C14,1)&amp;" раза",E14/C14*100))))</f>
        <v>99.646781789638922</v>
      </c>
      <c r="H14" s="1"/>
      <c r="I14" s="1"/>
      <c r="J14" s="1"/>
      <c r="K14" s="1"/>
      <c r="L14" s="1"/>
    </row>
    <row r="15" spans="1:12" s="3" customFormat="1" ht="114" customHeight="1" x14ac:dyDescent="0.2">
      <c r="A15" s="19" t="s">
        <v>83</v>
      </c>
      <c r="B15" s="63" t="s">
        <v>57</v>
      </c>
      <c r="C15" s="20">
        <v>254.8</v>
      </c>
      <c r="D15" s="20">
        <f>C15</f>
        <v>254.8</v>
      </c>
      <c r="E15" s="20">
        <v>251.2</v>
      </c>
      <c r="F15" s="20">
        <f>E15/C15*100</f>
        <v>98.587127158555717</v>
      </c>
      <c r="G15" s="20">
        <v>88.2</v>
      </c>
      <c r="H15" s="1"/>
      <c r="I15" s="1"/>
      <c r="J15" s="1"/>
      <c r="K15" s="1"/>
      <c r="L15" s="1"/>
    </row>
    <row r="16" spans="1:12" s="3" customFormat="1" ht="78" customHeight="1" x14ac:dyDescent="0.2">
      <c r="A16" s="19" t="s">
        <v>103</v>
      </c>
      <c r="B16" s="63" t="s">
        <v>104</v>
      </c>
      <c r="C16" s="20"/>
      <c r="D16" s="20"/>
      <c r="E16" s="20">
        <v>0.8</v>
      </c>
      <c r="F16" s="20"/>
      <c r="G16" s="20"/>
      <c r="H16" s="1"/>
      <c r="I16" s="1"/>
      <c r="J16" s="1"/>
      <c r="K16" s="1"/>
      <c r="L16" s="1"/>
    </row>
    <row r="17" spans="1:12" s="3" customFormat="1" ht="89.25" customHeight="1" x14ac:dyDescent="0.2">
      <c r="A17" s="19" t="s">
        <v>105</v>
      </c>
      <c r="B17" s="63" t="s">
        <v>106</v>
      </c>
      <c r="C17" s="20"/>
      <c r="D17" s="20"/>
      <c r="E17" s="20">
        <v>1.9</v>
      </c>
      <c r="F17" s="20"/>
      <c r="G17" s="20"/>
      <c r="H17" s="1"/>
      <c r="I17" s="1"/>
      <c r="J17" s="1"/>
      <c r="K17" s="1"/>
      <c r="L17" s="1"/>
    </row>
    <row r="18" spans="1:12" s="3" customFormat="1" x14ac:dyDescent="0.2">
      <c r="A18" s="13" t="s">
        <v>15</v>
      </c>
      <c r="B18" s="14" t="s">
        <v>16</v>
      </c>
      <c r="C18" s="15">
        <f>C19</f>
        <v>1.9</v>
      </c>
      <c r="D18" s="15">
        <f>D19</f>
        <v>1.9</v>
      </c>
      <c r="E18" s="15">
        <f>E20</f>
        <v>0</v>
      </c>
      <c r="F18" s="15">
        <f t="shared" ref="F18:F26" si="3">E18/C18*100</f>
        <v>0</v>
      </c>
      <c r="G18" s="15">
        <f>G19</f>
        <v>0</v>
      </c>
      <c r="H18" s="1"/>
      <c r="I18" s="1"/>
      <c r="J18" s="1"/>
      <c r="K18" s="1"/>
      <c r="L18" s="1"/>
    </row>
    <row r="19" spans="1:12" s="3" customFormat="1" x14ac:dyDescent="0.2">
      <c r="A19" s="16" t="s">
        <v>17</v>
      </c>
      <c r="B19" s="17" t="s">
        <v>18</v>
      </c>
      <c r="C19" s="18">
        <f>C20</f>
        <v>1.9</v>
      </c>
      <c r="D19" s="18">
        <f>D20</f>
        <v>1.9</v>
      </c>
      <c r="E19" s="18">
        <f>E20</f>
        <v>0</v>
      </c>
      <c r="F19" s="18">
        <f t="shared" si="3"/>
        <v>0</v>
      </c>
      <c r="G19" s="18">
        <f>G20</f>
        <v>0</v>
      </c>
      <c r="H19" s="1"/>
      <c r="I19" s="1"/>
      <c r="J19" s="1"/>
      <c r="K19" s="1"/>
      <c r="L19" s="1"/>
    </row>
    <row r="20" spans="1:12" s="3" customFormat="1" ht="53.25" customHeight="1" x14ac:dyDescent="0.2">
      <c r="A20" s="21" t="s">
        <v>84</v>
      </c>
      <c r="B20" s="22" t="s">
        <v>85</v>
      </c>
      <c r="C20" s="23">
        <v>1.9</v>
      </c>
      <c r="D20" s="23">
        <f>C20</f>
        <v>1.9</v>
      </c>
      <c r="E20" s="23"/>
      <c r="F20" s="23"/>
      <c r="G20" s="23"/>
      <c r="H20" s="1"/>
      <c r="I20" s="1"/>
      <c r="J20" s="1"/>
      <c r="K20" s="1"/>
      <c r="L20" s="1"/>
    </row>
    <row r="21" spans="1:12" s="3" customFormat="1" x14ac:dyDescent="0.2">
      <c r="A21" s="13" t="s">
        <v>37</v>
      </c>
      <c r="B21" s="14" t="s">
        <v>38</v>
      </c>
      <c r="C21" s="15">
        <f>C22+C24</f>
        <v>670.7</v>
      </c>
      <c r="D21" s="15">
        <f>D22+D24</f>
        <v>670.7</v>
      </c>
      <c r="E21" s="15">
        <f>E22+E24</f>
        <v>554.79999999999995</v>
      </c>
      <c r="F21" s="15">
        <f t="shared" si="3"/>
        <v>82.719546742209616</v>
      </c>
      <c r="G21" s="15">
        <f t="shared" si="2"/>
        <v>82.719546742209616</v>
      </c>
      <c r="H21" s="1"/>
      <c r="I21" s="1"/>
      <c r="J21" s="1"/>
      <c r="K21" s="1"/>
      <c r="L21" s="1"/>
    </row>
    <row r="22" spans="1:12" s="3" customFormat="1" ht="15.75" customHeight="1" x14ac:dyDescent="0.2">
      <c r="A22" s="24" t="s">
        <v>39</v>
      </c>
      <c r="B22" s="25" t="s">
        <v>40</v>
      </c>
      <c r="C22" s="18">
        <f>C23</f>
        <v>159.80000000000001</v>
      </c>
      <c r="D22" s="18">
        <f>D23</f>
        <v>159.80000000000001</v>
      </c>
      <c r="E22" s="18">
        <f>E23</f>
        <v>191.7</v>
      </c>
      <c r="F22" s="18">
        <f t="shared" si="3"/>
        <v>119.96245306633291</v>
      </c>
      <c r="G22" s="18">
        <f t="shared" si="2"/>
        <v>119.96245306633291</v>
      </c>
      <c r="H22" s="1"/>
      <c r="I22" s="1"/>
      <c r="J22" s="1"/>
      <c r="K22" s="1"/>
      <c r="L22" s="1"/>
    </row>
    <row r="23" spans="1:12" s="3" customFormat="1" ht="84" customHeight="1" x14ac:dyDescent="0.2">
      <c r="A23" s="26" t="s">
        <v>86</v>
      </c>
      <c r="B23" s="59" t="s">
        <v>88</v>
      </c>
      <c r="C23" s="23">
        <v>159.80000000000001</v>
      </c>
      <c r="D23" s="23">
        <f>C23</f>
        <v>159.80000000000001</v>
      </c>
      <c r="E23" s="23">
        <v>191.7</v>
      </c>
      <c r="F23" s="23">
        <f t="shared" si="3"/>
        <v>119.96245306633291</v>
      </c>
      <c r="G23" s="23">
        <f t="shared" si="2"/>
        <v>119.96245306633291</v>
      </c>
      <c r="H23" s="1"/>
      <c r="I23" s="1"/>
      <c r="J23" s="1"/>
      <c r="K23" s="1"/>
      <c r="L23" s="1"/>
    </row>
    <row r="24" spans="1:12" s="3" customFormat="1" ht="21.75" customHeight="1" x14ac:dyDescent="0.2">
      <c r="A24" s="28" t="s">
        <v>41</v>
      </c>
      <c r="B24" s="29" t="s">
        <v>42</v>
      </c>
      <c r="C24" s="18">
        <f>C26+C28</f>
        <v>510.9</v>
      </c>
      <c r="D24" s="18">
        <f>D26+D28</f>
        <v>510.9</v>
      </c>
      <c r="E24" s="18">
        <f>E26+E28</f>
        <v>363.1</v>
      </c>
      <c r="F24" s="18">
        <f t="shared" si="3"/>
        <v>71.070659620277951</v>
      </c>
      <c r="G24" s="18">
        <f t="shared" si="2"/>
        <v>71.070659620277951</v>
      </c>
      <c r="H24" s="1"/>
      <c r="I24" s="1"/>
      <c r="J24" s="1"/>
      <c r="K24" s="1"/>
      <c r="L24" s="1"/>
    </row>
    <row r="25" spans="1:12" s="3" customFormat="1" ht="21.75" customHeight="1" x14ac:dyDescent="0.2">
      <c r="A25" s="26" t="s">
        <v>89</v>
      </c>
      <c r="B25" s="27" t="s">
        <v>90</v>
      </c>
      <c r="C25" s="23">
        <f>C26</f>
        <v>270.89999999999998</v>
      </c>
      <c r="D25" s="23">
        <f>D26</f>
        <v>270.89999999999998</v>
      </c>
      <c r="E25" s="23">
        <f>E26</f>
        <v>166.4</v>
      </c>
      <c r="F25" s="23">
        <f>F26</f>
        <v>61.424880029531202</v>
      </c>
      <c r="G25" s="23">
        <f>G26</f>
        <v>61.424880029531202</v>
      </c>
      <c r="H25" s="1"/>
      <c r="I25" s="1"/>
      <c r="J25" s="1"/>
      <c r="K25" s="1"/>
      <c r="L25" s="1"/>
    </row>
    <row r="26" spans="1:12" s="3" customFormat="1" ht="72" customHeight="1" x14ac:dyDescent="0.2">
      <c r="A26" s="26" t="s">
        <v>87</v>
      </c>
      <c r="B26" s="70" t="s">
        <v>98</v>
      </c>
      <c r="C26" s="23">
        <v>270.89999999999998</v>
      </c>
      <c r="D26" s="23">
        <f>C26</f>
        <v>270.89999999999998</v>
      </c>
      <c r="E26" s="23">
        <v>166.4</v>
      </c>
      <c r="F26" s="23">
        <f t="shared" si="3"/>
        <v>61.424880029531202</v>
      </c>
      <c r="G26" s="30">
        <f t="shared" si="2"/>
        <v>61.424880029531202</v>
      </c>
      <c r="H26" s="1"/>
      <c r="I26" s="1"/>
      <c r="J26" s="1"/>
      <c r="K26" s="1"/>
      <c r="L26" s="1"/>
    </row>
    <row r="27" spans="1:12" s="3" customFormat="1" ht="24" customHeight="1" x14ac:dyDescent="0.2">
      <c r="A27" s="26" t="s">
        <v>91</v>
      </c>
      <c r="B27" s="59" t="s">
        <v>92</v>
      </c>
      <c r="C27" s="23">
        <f>C28</f>
        <v>240</v>
      </c>
      <c r="D27" s="23">
        <f>D28</f>
        <v>240</v>
      </c>
      <c r="E27" s="23">
        <f>E28</f>
        <v>196.7</v>
      </c>
      <c r="F27" s="23">
        <f>F28</f>
        <v>81.958333333333329</v>
      </c>
      <c r="G27" s="30">
        <f>G28</f>
        <v>81.958333333333329</v>
      </c>
      <c r="H27" s="1"/>
      <c r="I27" s="1"/>
      <c r="J27" s="1"/>
      <c r="K27" s="1"/>
      <c r="L27" s="1"/>
    </row>
    <row r="28" spans="1:12" s="3" customFormat="1" ht="63" customHeight="1" x14ac:dyDescent="0.2">
      <c r="A28" s="26" t="s">
        <v>79</v>
      </c>
      <c r="B28" s="59" t="s">
        <v>99</v>
      </c>
      <c r="C28" s="23">
        <v>240</v>
      </c>
      <c r="D28" s="23">
        <f>C28</f>
        <v>240</v>
      </c>
      <c r="E28" s="23">
        <v>196.7</v>
      </c>
      <c r="F28" s="23">
        <f>E28/D28*100</f>
        <v>81.958333333333329</v>
      </c>
      <c r="G28" s="23">
        <f t="shared" si="2"/>
        <v>81.958333333333329</v>
      </c>
      <c r="H28" s="1"/>
      <c r="I28" s="1"/>
      <c r="J28" s="1"/>
      <c r="K28" s="1"/>
      <c r="L28" s="1"/>
    </row>
    <row r="29" spans="1:12" s="3" customFormat="1" ht="51" x14ac:dyDescent="0.2">
      <c r="A29" s="13" t="s">
        <v>19</v>
      </c>
      <c r="B29" s="74" t="s">
        <v>20</v>
      </c>
      <c r="C29" s="15">
        <f t="shared" ref="C29:E31" si="4">C30</f>
        <v>52.5</v>
      </c>
      <c r="D29" s="15">
        <f>D30</f>
        <v>52.5</v>
      </c>
      <c r="E29" s="15">
        <f t="shared" si="4"/>
        <v>51.9</v>
      </c>
      <c r="F29" s="15">
        <f>E29/C29*100</f>
        <v>98.857142857142861</v>
      </c>
      <c r="G29" s="15">
        <f t="shared" ref="G29:G32" si="5">IF(C29=0,"-",IF(C29&lt;0,"-",IF(E29&lt;0,"-",IF(E29/C29&gt;2,"в "&amp;ROUND(E29/C29,1)&amp;" раза",E29/C29*100))))</f>
        <v>98.857142857142861</v>
      </c>
      <c r="H29" s="1"/>
      <c r="I29" s="1"/>
      <c r="J29" s="1"/>
      <c r="K29" s="1"/>
      <c r="L29" s="1"/>
    </row>
    <row r="30" spans="1:12" s="3" customFormat="1" ht="88.5" customHeight="1" x14ac:dyDescent="0.2">
      <c r="A30" s="16" t="s">
        <v>21</v>
      </c>
      <c r="B30" s="17" t="s">
        <v>22</v>
      </c>
      <c r="C30" s="18">
        <f t="shared" si="4"/>
        <v>52.5</v>
      </c>
      <c r="D30" s="18">
        <f>D31</f>
        <v>52.5</v>
      </c>
      <c r="E30" s="18">
        <f>E31</f>
        <v>51.9</v>
      </c>
      <c r="F30" s="18">
        <f>E30/C30*100</f>
        <v>98.857142857142861</v>
      </c>
      <c r="G30" s="18">
        <f t="shared" si="5"/>
        <v>98.857142857142861</v>
      </c>
      <c r="H30" s="1"/>
      <c r="I30" s="1"/>
      <c r="J30" s="1"/>
      <c r="K30" s="1"/>
      <c r="L30" s="1"/>
    </row>
    <row r="31" spans="1:12" s="3" customFormat="1" ht="87.75" customHeight="1" x14ac:dyDescent="0.2">
      <c r="A31" s="31" t="s">
        <v>23</v>
      </c>
      <c r="B31" s="65" t="s">
        <v>24</v>
      </c>
      <c r="C31" s="32">
        <f t="shared" si="4"/>
        <v>52.5</v>
      </c>
      <c r="D31" s="32">
        <f>D32</f>
        <v>52.5</v>
      </c>
      <c r="E31" s="32">
        <f t="shared" si="4"/>
        <v>51.9</v>
      </c>
      <c r="F31" s="32">
        <f>E31/C31*100</f>
        <v>98.857142857142861</v>
      </c>
      <c r="G31" s="32">
        <f t="shared" si="5"/>
        <v>98.857142857142861</v>
      </c>
      <c r="H31" s="1"/>
      <c r="I31" s="1"/>
      <c r="J31" s="1"/>
      <c r="K31" s="1"/>
      <c r="L31" s="1"/>
    </row>
    <row r="32" spans="1:12" s="3" customFormat="1" ht="78.75" customHeight="1" x14ac:dyDescent="0.2">
      <c r="A32" s="21" t="s">
        <v>43</v>
      </c>
      <c r="B32" s="64" t="s">
        <v>44</v>
      </c>
      <c r="C32" s="23">
        <v>52.5</v>
      </c>
      <c r="D32" s="23">
        <f>C32</f>
        <v>52.5</v>
      </c>
      <c r="E32" s="23">
        <v>51.9</v>
      </c>
      <c r="F32" s="23">
        <f>E32/C32*100</f>
        <v>98.857142857142861</v>
      </c>
      <c r="G32" s="23">
        <f t="shared" si="5"/>
        <v>98.857142857142861</v>
      </c>
      <c r="H32" s="1"/>
      <c r="I32" s="1"/>
      <c r="J32" s="1"/>
      <c r="K32" s="1"/>
      <c r="L32" s="1"/>
    </row>
    <row r="33" spans="1:12" s="3" customFormat="1" ht="33" customHeight="1" x14ac:dyDescent="0.2">
      <c r="A33" s="13" t="s">
        <v>67</v>
      </c>
      <c r="B33" s="14" t="s">
        <v>72</v>
      </c>
      <c r="C33" s="75"/>
      <c r="D33" s="75"/>
      <c r="E33" s="75">
        <f>E35</f>
        <v>2.6</v>
      </c>
      <c r="F33" s="75"/>
      <c r="G33" s="75"/>
      <c r="H33" s="1"/>
      <c r="I33" s="1"/>
      <c r="J33" s="1"/>
      <c r="K33" s="1"/>
      <c r="L33" s="1"/>
    </row>
    <row r="34" spans="1:12" s="3" customFormat="1" ht="22.5" customHeight="1" x14ac:dyDescent="0.2">
      <c r="A34" s="60" t="s">
        <v>80</v>
      </c>
      <c r="B34" s="62" t="s">
        <v>81</v>
      </c>
      <c r="C34" s="61"/>
      <c r="D34" s="61"/>
      <c r="E34" s="61">
        <f>E35</f>
        <v>2.6</v>
      </c>
      <c r="F34" s="61"/>
      <c r="G34" s="61"/>
      <c r="H34" s="1"/>
      <c r="I34" s="1"/>
      <c r="J34" s="1"/>
      <c r="K34" s="1"/>
      <c r="L34" s="1"/>
    </row>
    <row r="35" spans="1:12" s="3" customFormat="1" ht="39.75" customHeight="1" x14ac:dyDescent="0.2">
      <c r="A35" s="21" t="s">
        <v>68</v>
      </c>
      <c r="B35" s="66" t="s">
        <v>71</v>
      </c>
      <c r="C35" s="23"/>
      <c r="D35" s="23"/>
      <c r="E35" s="23">
        <f>E36</f>
        <v>2.6</v>
      </c>
      <c r="F35" s="23"/>
      <c r="G35" s="23"/>
      <c r="H35" s="1"/>
      <c r="I35" s="1"/>
      <c r="J35" s="1"/>
      <c r="K35" s="1"/>
      <c r="L35" s="1"/>
    </row>
    <row r="36" spans="1:12" s="3" customFormat="1" ht="45" customHeight="1" x14ac:dyDescent="0.2">
      <c r="A36" s="21" t="s">
        <v>69</v>
      </c>
      <c r="B36" s="64" t="s">
        <v>70</v>
      </c>
      <c r="C36" s="23"/>
      <c r="D36" s="23"/>
      <c r="E36" s="23">
        <v>2.6</v>
      </c>
      <c r="F36" s="23"/>
      <c r="G36" s="23"/>
      <c r="H36" s="1"/>
      <c r="I36" s="1"/>
      <c r="J36" s="1"/>
      <c r="K36" s="1"/>
      <c r="L36" s="1"/>
    </row>
    <row r="37" spans="1:12" s="3" customFormat="1" ht="27.75" customHeight="1" x14ac:dyDescent="0.2">
      <c r="A37" s="13" t="s">
        <v>58</v>
      </c>
      <c r="B37" s="14" t="s">
        <v>59</v>
      </c>
      <c r="C37" s="75">
        <f>C39</f>
        <v>173.5</v>
      </c>
      <c r="D37" s="75">
        <f>D39</f>
        <v>173.5</v>
      </c>
      <c r="E37" s="75">
        <f>E39</f>
        <v>173.5</v>
      </c>
      <c r="F37" s="75">
        <f>E37/C37*100</f>
        <v>100</v>
      </c>
      <c r="G37" s="75">
        <f>G39</f>
        <v>100</v>
      </c>
      <c r="H37" s="1"/>
      <c r="I37" s="1"/>
      <c r="J37" s="1"/>
      <c r="K37" s="1"/>
      <c r="L37" s="1"/>
    </row>
    <row r="38" spans="1:12" s="3" customFormat="1" ht="27.75" customHeight="1" x14ac:dyDescent="0.2">
      <c r="A38" s="16" t="s">
        <v>74</v>
      </c>
      <c r="B38" s="17" t="s">
        <v>73</v>
      </c>
      <c r="C38" s="18">
        <f>C39</f>
        <v>173.5</v>
      </c>
      <c r="D38" s="18">
        <f>D39</f>
        <v>173.5</v>
      </c>
      <c r="E38" s="18">
        <f>E39</f>
        <v>173.5</v>
      </c>
      <c r="F38" s="18">
        <f>F39</f>
        <v>100</v>
      </c>
      <c r="G38" s="18">
        <f>G39</f>
        <v>100</v>
      </c>
      <c r="H38" s="1"/>
      <c r="I38" s="1"/>
      <c r="J38" s="1"/>
      <c r="K38" s="1"/>
      <c r="L38" s="1"/>
    </row>
    <row r="39" spans="1:12" s="3" customFormat="1" ht="28.5" customHeight="1" x14ac:dyDescent="0.2">
      <c r="A39" s="21" t="s">
        <v>60</v>
      </c>
      <c r="B39" s="64" t="s">
        <v>61</v>
      </c>
      <c r="C39" s="23">
        <v>173.5</v>
      </c>
      <c r="D39" s="23">
        <f>C39</f>
        <v>173.5</v>
      </c>
      <c r="E39" s="23">
        <v>173.5</v>
      </c>
      <c r="F39" s="23">
        <f>E39/C39*100</f>
        <v>100</v>
      </c>
      <c r="G39" s="23">
        <v>100</v>
      </c>
      <c r="H39" s="1"/>
      <c r="I39" s="1"/>
      <c r="J39" s="1"/>
      <c r="K39" s="1"/>
      <c r="L39" s="1"/>
    </row>
    <row r="40" spans="1:12" s="5" customFormat="1" x14ac:dyDescent="0.2">
      <c r="A40" s="76" t="s">
        <v>25</v>
      </c>
      <c r="B40" s="77" t="s">
        <v>26</v>
      </c>
      <c r="C40" s="78">
        <f>C41</f>
        <v>2540.1</v>
      </c>
      <c r="D40" s="78">
        <f>D41</f>
        <v>2540.1</v>
      </c>
      <c r="E40" s="78">
        <f>E41</f>
        <v>2540.1</v>
      </c>
      <c r="F40" s="78">
        <f>E40/C40*100</f>
        <v>100</v>
      </c>
      <c r="G40" s="78">
        <f t="shared" ref="G40:G46" si="6">IF(C40=0,"-",IF(C40&lt;0,"-",IF(E40&lt;0,"-",IF(E40/C40&gt;2,"в "&amp;ROUND(E40/C40,1)&amp;" раза",E40/C40*100))))</f>
        <v>100</v>
      </c>
      <c r="H40" s="4"/>
      <c r="I40" s="4"/>
      <c r="J40" s="4"/>
      <c r="K40" s="4"/>
      <c r="L40" s="4"/>
    </row>
    <row r="41" spans="1:12" s="5" customFormat="1" ht="25.5" x14ac:dyDescent="0.2">
      <c r="A41" s="33" t="s">
        <v>27</v>
      </c>
      <c r="B41" s="34" t="s">
        <v>28</v>
      </c>
      <c r="C41" s="35">
        <f>C42+C50+C55+C47</f>
        <v>2540.1</v>
      </c>
      <c r="D41" s="35">
        <f>C41</f>
        <v>2540.1</v>
      </c>
      <c r="E41" s="35">
        <f>E42+E50+E55+E47</f>
        <v>2540.1</v>
      </c>
      <c r="F41" s="35">
        <f t="shared" ref="F41:F59" si="7">E41/C41*100</f>
        <v>100</v>
      </c>
      <c r="G41" s="35">
        <f t="shared" si="6"/>
        <v>100</v>
      </c>
      <c r="H41" s="4"/>
      <c r="I41" s="4"/>
      <c r="J41" s="4"/>
      <c r="K41" s="4"/>
      <c r="L41" s="4"/>
    </row>
    <row r="42" spans="1:12" s="5" customFormat="1" ht="25.5" x14ac:dyDescent="0.2">
      <c r="A42" s="79" t="s">
        <v>29</v>
      </c>
      <c r="B42" s="80" t="s">
        <v>30</v>
      </c>
      <c r="C42" s="36">
        <f>C45+C43</f>
        <v>882.8</v>
      </c>
      <c r="D42" s="36">
        <f>C42</f>
        <v>882.8</v>
      </c>
      <c r="E42" s="36">
        <f>E45+E43</f>
        <v>882.8</v>
      </c>
      <c r="F42" s="36">
        <f t="shared" si="7"/>
        <v>100</v>
      </c>
      <c r="G42" s="36">
        <f t="shared" si="6"/>
        <v>100</v>
      </c>
      <c r="H42" s="4"/>
      <c r="I42" s="4"/>
      <c r="J42" s="4"/>
      <c r="K42" s="4"/>
      <c r="L42" s="4"/>
    </row>
    <row r="43" spans="1:12" s="5" customFormat="1" ht="25.5" x14ac:dyDescent="0.2">
      <c r="A43" s="49" t="s">
        <v>82</v>
      </c>
      <c r="B43" s="67" t="s">
        <v>76</v>
      </c>
      <c r="C43" s="39">
        <f>C44</f>
        <v>611.6</v>
      </c>
      <c r="D43" s="39">
        <f>D44</f>
        <v>611.6</v>
      </c>
      <c r="E43" s="39">
        <f>E44</f>
        <v>611.6</v>
      </c>
      <c r="F43" s="39">
        <f>F44</f>
        <v>100</v>
      </c>
      <c r="G43" s="39">
        <f>G44</f>
        <v>100</v>
      </c>
      <c r="H43" s="4"/>
      <c r="I43" s="4"/>
      <c r="J43" s="4"/>
      <c r="K43" s="4"/>
      <c r="L43" s="4"/>
    </row>
    <row r="44" spans="1:12" s="5" customFormat="1" ht="38.25" x14ac:dyDescent="0.2">
      <c r="A44" s="48" t="s">
        <v>75</v>
      </c>
      <c r="B44" s="68" t="s">
        <v>77</v>
      </c>
      <c r="C44" s="42">
        <v>611.6</v>
      </c>
      <c r="D44" s="42">
        <f>C44</f>
        <v>611.6</v>
      </c>
      <c r="E44" s="42">
        <v>611.6</v>
      </c>
      <c r="F44" s="42">
        <f>E44/D44*100</f>
        <v>100</v>
      </c>
      <c r="G44" s="42">
        <f>F44</f>
        <v>100</v>
      </c>
      <c r="H44" s="4"/>
      <c r="I44" s="4"/>
      <c r="J44" s="4"/>
      <c r="K44" s="4"/>
      <c r="L44" s="4"/>
    </row>
    <row r="45" spans="1:12" s="7" customFormat="1" ht="30" customHeight="1" x14ac:dyDescent="0.2">
      <c r="A45" s="37" t="s">
        <v>32</v>
      </c>
      <c r="B45" s="38" t="s">
        <v>93</v>
      </c>
      <c r="C45" s="39">
        <f t="shared" ref="C45:E45" si="8">C46</f>
        <v>271.2</v>
      </c>
      <c r="D45" s="39">
        <f t="shared" si="8"/>
        <v>271.2</v>
      </c>
      <c r="E45" s="39">
        <f t="shared" si="8"/>
        <v>271.2</v>
      </c>
      <c r="F45" s="35">
        <f t="shared" si="7"/>
        <v>100</v>
      </c>
      <c r="G45" s="39">
        <f t="shared" si="6"/>
        <v>100</v>
      </c>
      <c r="H45" s="6"/>
      <c r="I45" s="6"/>
      <c r="J45" s="6"/>
      <c r="K45" s="6"/>
      <c r="L45" s="6"/>
    </row>
    <row r="46" spans="1:12" ht="40.5" customHeight="1" x14ac:dyDescent="0.2">
      <c r="A46" s="40" t="s">
        <v>45</v>
      </c>
      <c r="B46" s="41" t="s">
        <v>94</v>
      </c>
      <c r="C46" s="42">
        <v>271.2</v>
      </c>
      <c r="D46" s="42">
        <f>C46</f>
        <v>271.2</v>
      </c>
      <c r="E46" s="42">
        <v>271.2</v>
      </c>
      <c r="F46" s="35">
        <f t="shared" si="7"/>
        <v>100</v>
      </c>
      <c r="G46" s="42">
        <f t="shared" si="6"/>
        <v>100</v>
      </c>
    </row>
    <row r="47" spans="1:12" ht="27.75" customHeight="1" x14ac:dyDescent="0.2">
      <c r="A47" s="43" t="s">
        <v>107</v>
      </c>
      <c r="B47" s="44" t="s">
        <v>110</v>
      </c>
      <c r="C47" s="36">
        <f t="shared" ref="C47:G48" si="9">C48</f>
        <v>407.9</v>
      </c>
      <c r="D47" s="36">
        <f t="shared" si="9"/>
        <v>407.9</v>
      </c>
      <c r="E47" s="36">
        <f t="shared" si="9"/>
        <v>407.9</v>
      </c>
      <c r="F47" s="36">
        <f t="shared" si="9"/>
        <v>100</v>
      </c>
      <c r="G47" s="36">
        <f t="shared" si="9"/>
        <v>100</v>
      </c>
    </row>
    <row r="48" spans="1:12" ht="20.25" customHeight="1" x14ac:dyDescent="0.2">
      <c r="A48" s="40" t="s">
        <v>108</v>
      </c>
      <c r="B48" s="41" t="s">
        <v>111</v>
      </c>
      <c r="C48" s="42">
        <f t="shared" si="9"/>
        <v>407.9</v>
      </c>
      <c r="D48" s="42">
        <f t="shared" si="9"/>
        <v>407.9</v>
      </c>
      <c r="E48" s="42">
        <f t="shared" si="9"/>
        <v>407.9</v>
      </c>
      <c r="F48" s="35">
        <f t="shared" si="9"/>
        <v>100</v>
      </c>
      <c r="G48" s="42">
        <f t="shared" si="9"/>
        <v>100</v>
      </c>
    </row>
    <row r="49" spans="1:12" ht="17.25" customHeight="1" x14ac:dyDescent="0.2">
      <c r="A49" s="40" t="s">
        <v>109</v>
      </c>
      <c r="B49" s="41" t="s">
        <v>112</v>
      </c>
      <c r="C49" s="42">
        <v>407.9</v>
      </c>
      <c r="D49" s="42">
        <f>C49</f>
        <v>407.9</v>
      </c>
      <c r="E49" s="42">
        <v>407.9</v>
      </c>
      <c r="F49" s="35">
        <f>E49/D49*100</f>
        <v>100</v>
      </c>
      <c r="G49" s="42">
        <f>F49</f>
        <v>100</v>
      </c>
    </row>
    <row r="50" spans="1:12" ht="25.5" x14ac:dyDescent="0.2">
      <c r="A50" s="43" t="s">
        <v>33</v>
      </c>
      <c r="B50" s="44" t="s">
        <v>96</v>
      </c>
      <c r="C50" s="36">
        <f>C51+C53</f>
        <v>160.69999999999999</v>
      </c>
      <c r="D50" s="36">
        <f>D51+D53</f>
        <v>160.69999999999999</v>
      </c>
      <c r="E50" s="36">
        <f>E51+E53</f>
        <v>160.69999999999999</v>
      </c>
      <c r="F50" s="35">
        <f t="shared" si="7"/>
        <v>100</v>
      </c>
      <c r="G50" s="18">
        <f t="shared" ref="G50:G51" si="10">IF(C50=0,"-",IF(C50&lt;0,"-",IF(E50&lt;0,"-",IF(E50/C50&gt;2,"в "&amp;ROUND(E50/C50,1)&amp;" раза",E50/C50*100))))</f>
        <v>100</v>
      </c>
    </row>
    <row r="51" spans="1:12" ht="39.75" customHeight="1" x14ac:dyDescent="0.2">
      <c r="A51" s="45" t="s">
        <v>34</v>
      </c>
      <c r="B51" s="46" t="s">
        <v>95</v>
      </c>
      <c r="C51" s="39">
        <f>C52</f>
        <v>0.6</v>
      </c>
      <c r="D51" s="39">
        <f>D52</f>
        <v>0.6</v>
      </c>
      <c r="E51" s="39">
        <f>E52</f>
        <v>0.6</v>
      </c>
      <c r="F51" s="35">
        <f t="shared" si="7"/>
        <v>100</v>
      </c>
      <c r="G51" s="39">
        <f t="shared" si="10"/>
        <v>100</v>
      </c>
    </row>
    <row r="52" spans="1:12" ht="39.75" customHeight="1" x14ac:dyDescent="0.2">
      <c r="A52" s="40" t="s">
        <v>46</v>
      </c>
      <c r="B52" s="69" t="s">
        <v>97</v>
      </c>
      <c r="C52" s="42">
        <v>0.6</v>
      </c>
      <c r="D52" s="42">
        <f>C52</f>
        <v>0.6</v>
      </c>
      <c r="E52" s="42">
        <v>0.6</v>
      </c>
      <c r="F52" s="35">
        <f t="shared" si="7"/>
        <v>100</v>
      </c>
      <c r="G52" s="23">
        <f t="shared" ref="G52:G53" si="11">IF(C52=0,"-",IF(C52&lt;0,"-",IF(E52&lt;0,"-",IF(E52/C52&gt;2,"в "&amp;ROUND(E52/C52,1)&amp;" раза",E52/C52*100))))</f>
        <v>100</v>
      </c>
    </row>
    <row r="53" spans="1:12" ht="54" customHeight="1" x14ac:dyDescent="0.2">
      <c r="A53" s="45" t="s">
        <v>48</v>
      </c>
      <c r="B53" s="46" t="s">
        <v>114</v>
      </c>
      <c r="C53" s="39">
        <f>C54</f>
        <v>160.1</v>
      </c>
      <c r="D53" s="39">
        <f>D54</f>
        <v>160.1</v>
      </c>
      <c r="E53" s="39">
        <f>E54</f>
        <v>160.1</v>
      </c>
      <c r="F53" s="35">
        <f t="shared" si="7"/>
        <v>100</v>
      </c>
      <c r="G53" s="39">
        <f t="shared" si="11"/>
        <v>100</v>
      </c>
    </row>
    <row r="54" spans="1:12" s="9" customFormat="1" ht="53.25" customHeight="1" x14ac:dyDescent="0.2">
      <c r="A54" s="40" t="s">
        <v>47</v>
      </c>
      <c r="B54" s="41" t="s">
        <v>113</v>
      </c>
      <c r="C54" s="42">
        <v>160.1</v>
      </c>
      <c r="D54" s="42">
        <f>C54</f>
        <v>160.1</v>
      </c>
      <c r="E54" s="42">
        <v>160.1</v>
      </c>
      <c r="F54" s="35">
        <f t="shared" si="7"/>
        <v>100</v>
      </c>
      <c r="G54" s="23">
        <f t="shared" ref="G54" si="12">IF(C54=0,"-",IF(C54&lt;0,"-",IF(E54&lt;0,"-",IF(E54/C54&gt;2,"в "&amp;ROUND(E54/C54,1)&amp;" раза",E54/C54*100))))</f>
        <v>100</v>
      </c>
      <c r="H54" s="8"/>
      <c r="I54" s="8"/>
      <c r="J54" s="8"/>
      <c r="K54" s="8"/>
      <c r="L54" s="8"/>
    </row>
    <row r="55" spans="1:12" x14ac:dyDescent="0.2">
      <c r="A55" s="43" t="s">
        <v>35</v>
      </c>
      <c r="B55" s="44" t="s">
        <v>31</v>
      </c>
      <c r="C55" s="36">
        <f>C56+C58</f>
        <v>1088.7</v>
      </c>
      <c r="D55" s="36">
        <f>D56+D58</f>
        <v>1088.7</v>
      </c>
      <c r="E55" s="36">
        <f>E56+E58</f>
        <v>1088.7</v>
      </c>
      <c r="F55" s="35">
        <f t="shared" si="7"/>
        <v>100</v>
      </c>
      <c r="G55" s="18">
        <f>G56</f>
        <v>100</v>
      </c>
    </row>
    <row r="56" spans="1:12" ht="65.25" customHeight="1" x14ac:dyDescent="0.2">
      <c r="A56" s="45" t="s">
        <v>51</v>
      </c>
      <c r="B56" s="46" t="s">
        <v>52</v>
      </c>
      <c r="C56" s="39">
        <f>C57</f>
        <v>370</v>
      </c>
      <c r="D56" s="39">
        <f>D57</f>
        <v>370</v>
      </c>
      <c r="E56" s="39">
        <f>E57</f>
        <v>370</v>
      </c>
      <c r="F56" s="35">
        <f t="shared" si="7"/>
        <v>100</v>
      </c>
      <c r="G56" s="39">
        <f>G57</f>
        <v>100</v>
      </c>
    </row>
    <row r="57" spans="1:12" ht="81" customHeight="1" x14ac:dyDescent="0.2">
      <c r="A57" s="40" t="s">
        <v>49</v>
      </c>
      <c r="B57" s="41" t="s">
        <v>50</v>
      </c>
      <c r="C57" s="42">
        <v>370</v>
      </c>
      <c r="D57" s="42">
        <f>C57</f>
        <v>370</v>
      </c>
      <c r="E57" s="42">
        <v>370</v>
      </c>
      <c r="F57" s="35">
        <f t="shared" si="7"/>
        <v>100</v>
      </c>
      <c r="G57" s="23">
        <v>100</v>
      </c>
    </row>
    <row r="58" spans="1:12" ht="25.5" x14ac:dyDescent="0.2">
      <c r="A58" s="45" t="s">
        <v>53</v>
      </c>
      <c r="B58" s="46" t="s">
        <v>55</v>
      </c>
      <c r="C58" s="39">
        <f>C59</f>
        <v>718.7</v>
      </c>
      <c r="D58" s="39">
        <f>D59</f>
        <v>718.7</v>
      </c>
      <c r="E58" s="39">
        <f>E59</f>
        <v>718.7</v>
      </c>
      <c r="F58" s="35">
        <f t="shared" si="7"/>
        <v>100</v>
      </c>
      <c r="G58" s="39">
        <f>G59</f>
        <v>100</v>
      </c>
    </row>
    <row r="59" spans="1:12" ht="28.5" customHeight="1" x14ac:dyDescent="0.2">
      <c r="A59" s="47" t="s">
        <v>54</v>
      </c>
      <c r="B59" s="41" t="s">
        <v>56</v>
      </c>
      <c r="C59" s="42">
        <v>718.7</v>
      </c>
      <c r="D59" s="42">
        <f>C59</f>
        <v>718.7</v>
      </c>
      <c r="E59" s="42">
        <v>718.7</v>
      </c>
      <c r="F59" s="35">
        <f t="shared" si="7"/>
        <v>100</v>
      </c>
      <c r="G59" s="23">
        <v>100</v>
      </c>
      <c r="J59" s="1" t="s">
        <v>78</v>
      </c>
    </row>
    <row r="60" spans="1:12" x14ac:dyDescent="0.2">
      <c r="B60" s="12"/>
    </row>
  </sheetData>
  <autoFilter ref="A10:L59" xr:uid="{00000000-0009-0000-0000-000000000000}"/>
  <mergeCells count="4">
    <mergeCell ref="C5:G5"/>
    <mergeCell ref="C2:G4"/>
    <mergeCell ref="C1:G1"/>
    <mergeCell ref="A6:G6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2026-01-22T09:01:53Z</cp:lastPrinted>
  <dcterms:created xsi:type="dcterms:W3CDTF">2021-04-13T11:54:42Z</dcterms:created>
  <dcterms:modified xsi:type="dcterms:W3CDTF">2026-03-25T11:56:34Z</dcterms:modified>
</cp:coreProperties>
</file>