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Набережный\Решение об исполнении 2025 год\"/>
    </mc:Choice>
  </mc:AlternateContent>
  <xr:revisionPtr revIDLastSave="0" documentId="13_ncr:1_{14BA17A0-0E4E-446F-94F0-0E9F7F5F2B0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Доходы!$A$9:$L$55</definedName>
    <definedName name="_xlnm.Print_Titles" localSheetId="0">Доходы!$8:$9</definedName>
    <definedName name="_xlnm.Print_Area" localSheetId="0">Доходы!$A$1:$G$55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G34" i="1"/>
  <c r="F33" i="1"/>
  <c r="F34" i="1"/>
  <c r="G35" i="1"/>
  <c r="F35" i="1"/>
  <c r="F23" i="1"/>
  <c r="E13" i="1"/>
  <c r="E54" i="1"/>
  <c r="C54" i="1"/>
  <c r="G53" i="1"/>
  <c r="F53" i="1"/>
  <c r="E52" i="1"/>
  <c r="E51" i="1" s="1"/>
  <c r="C52" i="1"/>
  <c r="C51" i="1" s="1"/>
  <c r="D53" i="1"/>
  <c r="E44" i="1"/>
  <c r="E43" i="1" s="1"/>
  <c r="C44" i="1"/>
  <c r="C43" i="1" s="1"/>
  <c r="D45" i="1"/>
  <c r="G45" i="1" s="1"/>
  <c r="G44" i="1" s="1"/>
  <c r="G43" i="1" s="1"/>
  <c r="E34" i="1"/>
  <c r="E33" i="1" s="1"/>
  <c r="C34" i="1"/>
  <c r="C33" i="1" s="1"/>
  <c r="D35" i="1"/>
  <c r="D34" i="1" s="1"/>
  <c r="D33" i="1" s="1"/>
  <c r="E31" i="1"/>
  <c r="E30" i="1" s="1"/>
  <c r="D44" i="1" l="1"/>
  <c r="D43" i="1" s="1"/>
  <c r="F45" i="1"/>
  <c r="F44" i="1" s="1"/>
  <c r="F43" i="1" s="1"/>
  <c r="E24" i="1"/>
  <c r="C24" i="1"/>
  <c r="E22" i="1"/>
  <c r="C22" i="1"/>
  <c r="F25" i="1"/>
  <c r="F24" i="1" s="1"/>
  <c r="G29" i="1"/>
  <c r="G28" i="1" s="1"/>
  <c r="F17" i="1"/>
  <c r="F40" i="1"/>
  <c r="D14" i="1"/>
  <c r="D17" i="1"/>
  <c r="G17" i="1" s="1"/>
  <c r="G16" i="1" s="1"/>
  <c r="F16" i="1" s="1"/>
  <c r="D20" i="1"/>
  <c r="D23" i="1"/>
  <c r="D22" i="1" s="1"/>
  <c r="G25" i="1"/>
  <c r="D29" i="1"/>
  <c r="D40" i="1"/>
  <c r="D42" i="1"/>
  <c r="D48" i="1"/>
  <c r="D50" i="1"/>
  <c r="D55" i="1"/>
  <c r="D54" i="1" s="1"/>
  <c r="C28" i="1"/>
  <c r="D28" i="1" s="1"/>
  <c r="E28" i="1"/>
  <c r="E27" i="1" s="1"/>
  <c r="C13" i="1"/>
  <c r="D13" i="1" s="1"/>
  <c r="G39" i="1"/>
  <c r="F39" i="1" s="1"/>
  <c r="E39" i="1"/>
  <c r="C39" i="1"/>
  <c r="D39" i="1" s="1"/>
  <c r="E15" i="1"/>
  <c r="E21" i="1"/>
  <c r="C21" i="1"/>
  <c r="D21" i="1" s="1"/>
  <c r="C16" i="1"/>
  <c r="C15" i="1" s="1"/>
  <c r="D15" i="1" s="1"/>
  <c r="F29" i="1" l="1"/>
  <c r="D24" i="1"/>
  <c r="G24" i="1" s="1"/>
  <c r="F28" i="1"/>
  <c r="G27" i="1"/>
  <c r="F27" i="1" s="1"/>
  <c r="C27" i="1"/>
  <c r="D27" i="1" s="1"/>
  <c r="G15" i="1"/>
  <c r="F15" i="1" s="1"/>
  <c r="D16" i="1"/>
  <c r="G55" i="1"/>
  <c r="G50" i="1"/>
  <c r="F50" i="1" s="1"/>
  <c r="G48" i="1"/>
  <c r="F48" i="1" s="1"/>
  <c r="E41" i="1"/>
  <c r="E38" i="1" s="1"/>
  <c r="E49" i="1"/>
  <c r="C49" i="1"/>
  <c r="D49" i="1" s="1"/>
  <c r="E47" i="1"/>
  <c r="C47" i="1"/>
  <c r="C41" i="1"/>
  <c r="C38" i="1" s="1"/>
  <c r="G42" i="1"/>
  <c r="F42" i="1" s="1"/>
  <c r="F55" i="1" l="1"/>
  <c r="F54" i="1" s="1"/>
  <c r="G54" i="1"/>
  <c r="E46" i="1"/>
  <c r="E37" i="1" s="1"/>
  <c r="D51" i="1"/>
  <c r="D52" i="1"/>
  <c r="D41" i="1"/>
  <c r="C46" i="1"/>
  <c r="D46" i="1" s="1"/>
  <c r="D47" i="1"/>
  <c r="G49" i="1"/>
  <c r="F49" i="1" s="1"/>
  <c r="G47" i="1"/>
  <c r="F47" i="1" s="1"/>
  <c r="G52" i="1"/>
  <c r="F52" i="1" s="1"/>
  <c r="G20" i="1"/>
  <c r="F20" i="1" s="1"/>
  <c r="E19" i="1"/>
  <c r="C19" i="1"/>
  <c r="D19" i="1" s="1"/>
  <c r="E16" i="1"/>
  <c r="E12" i="1"/>
  <c r="C12" i="1"/>
  <c r="G41" i="1"/>
  <c r="F41" i="1" s="1"/>
  <c r="G14" i="1"/>
  <c r="F14" i="1" s="1"/>
  <c r="D12" i="1" l="1"/>
  <c r="D38" i="1"/>
  <c r="C37" i="1"/>
  <c r="G51" i="1"/>
  <c r="F51" i="1" s="1"/>
  <c r="G46" i="1"/>
  <c r="F46" i="1" s="1"/>
  <c r="E36" i="1"/>
  <c r="C18" i="1"/>
  <c r="C11" i="1" s="1"/>
  <c r="C26" i="1"/>
  <c r="D26" i="1" s="1"/>
  <c r="E26" i="1"/>
  <c r="E18" i="1"/>
  <c r="E11" i="1" s="1"/>
  <c r="G23" i="1"/>
  <c r="G19" i="1"/>
  <c r="F19" i="1" s="1"/>
  <c r="G21" i="1"/>
  <c r="F21" i="1" s="1"/>
  <c r="G13" i="1"/>
  <c r="F13" i="1" s="1"/>
  <c r="E10" i="1" l="1"/>
  <c r="F22" i="1"/>
  <c r="G22" i="1"/>
  <c r="G26" i="1"/>
  <c r="F26" i="1" s="1"/>
  <c r="D11" i="1"/>
  <c r="D18" i="1"/>
  <c r="G18" i="1"/>
  <c r="F18" i="1" s="1"/>
  <c r="G38" i="1"/>
  <c r="F38" i="1" s="1"/>
  <c r="G12" i="1"/>
  <c r="F12" i="1" s="1"/>
  <c r="G11" i="1" l="1"/>
  <c r="F11" i="1" s="1"/>
  <c r="G37" i="1" l="1"/>
  <c r="F37" i="1" s="1"/>
  <c r="D37" i="1"/>
  <c r="C36" i="1"/>
  <c r="C10" i="1" s="1"/>
  <c r="D36" i="1" l="1"/>
  <c r="G36" i="1"/>
  <c r="F36" i="1" s="1"/>
  <c r="D10" i="1" l="1"/>
  <c r="G10" i="1"/>
  <c r="F10" i="1" s="1"/>
</calcChain>
</file>

<file path=xl/sharedStrings.xml><?xml version="1.0" encoding="utf-8"?>
<sst xmlns="http://schemas.openxmlformats.org/spreadsheetml/2006/main" count="108" uniqueCount="108">
  <si>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</si>
  <si>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</si>
  <si>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</si>
  <si>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</si>
  <si>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</si>
  <si>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</si>
  <si>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</si>
  <si>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</si>
  <si>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</si>
  <si>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</si>
  <si>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</si>
  <si>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</si>
  <si>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</si>
  <si>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</si>
  <si>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</si>
  <si>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</si>
  <si>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</si>
  <si>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</si>
  <si>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</si>
  <si>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</si>
  <si>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</si>
  <si>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</si>
  <si>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</si>
  <si>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</si>
  <si>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</si>
  <si>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</si>
  <si>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</si>
  <si>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</si>
  <si>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</si>
  <si>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</si>
  <si>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</si>
  <si>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</si>
  <si>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</si>
  <si>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</si>
  <si>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</si>
  <si>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</si>
  <si>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</si>
  <si>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</si>
  <si>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</si>
  <si>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</si>
  <si>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</si>
  <si>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</si>
  <si>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</si>
  <si>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</si>
  <si>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</si>
  <si>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</si>
  <si>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</si>
  <si>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</si>
  <si>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</si>
  <si>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</si>
  <si>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</si>
  <si>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</si>
  <si>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1 11 05025 10 0000 120</t>
  </si>
  <si>
    <t>ДОХОДЫ ОТ ИСПОЛЬЗОВАНИЯ ИМУЩЕСТВА, НАХОДЯЩЕГОСЯ В ГОСУДАРСТВЕННОЙ  И МУНИЦИПАЛЬНОЙ СОБСТВЕННОСТИ</t>
  </si>
  <si>
    <t>Дотации бюджетам сельских поселений  на поддержку мер по обеспечению сбалансированности бюджетов</t>
  </si>
  <si>
    <t xml:space="preserve"> Дотации бюджетам на поддержку мер по обеспечению сбалансированности бюджетов</t>
  </si>
  <si>
    <t xml:space="preserve"> Субвенции бюджетам сельских поселений на выполнение передаваемых полномочий субъектов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</si>
  <si>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</si>
  <si>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</si>
  <si>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План с изменениями в соотвествии с уведомленями МФ РМ</t>
  </si>
  <si>
    <t>Прцент исполнения от утвержденного плана</t>
  </si>
  <si>
    <t>6</t>
  </si>
  <si>
    <t>7</t>
  </si>
  <si>
    <t>Процент исполнения от плана с учетом изменений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</si>
  <si>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</si>
  <si>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</si>
  <si>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</si>
  <si>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</si>
  <si>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 xml:space="preserve">2 02   15001 00 0000 150 </t>
  </si>
  <si>
    <t>2 02  15001 10 0000 150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</si>
  <si>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</si>
  <si>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</si>
  <si>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1 05 03010 01 1000 110</t>
  </si>
  <si>
    <t>Единый сельскохозяйственный налог(сумма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</si>
  <si>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</si>
  <si>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1 06 06033 10 100 110</t>
  </si>
  <si>
    <t>1 06 06043  10 1000 110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</si>
  <si>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</si>
  <si>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</si>
  <si>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</si>
  <si>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Набережного сельского поселения Ромодановского муниципального района Республики Мордовия                             "Об исполнении бюджета Набережного сельского поселения Ромодановского муниципального района  Республики Мордовия                                                                          за 2025 год"</t>
  </si>
  <si>
    <t>ДОХОДЫ БЮЖЕТА НАБЕРЕЖНОГО СЕЛЬСКОГО ПОСЕЛЕНИЯ РОМОДАНОВСКОГО МУНИЦИПАЛЬНОГО РАЙОНА РЕСПУБЛИКИ МОРДОВИЯ ЗА 2025 ГОД ПО КОДАМ КЛАССИФИКАЦИИ ДОХОДОВ БЮДЖЕТов</t>
  </si>
  <si>
    <t>План, утвержденный решением Совета депутатов Набережного сельского поселения  на 2025год</t>
  </si>
  <si>
    <t>1 14 00000 00 0000 000</t>
  </si>
  <si>
    <t>1 14 06020 00 0000 430</t>
  </si>
  <si>
    <t>1 14 06025 10 0000430</t>
  </si>
  <si>
    <t>ДОХОДЫ ОТ ПРОДАЖИ МАТЕРИАЛЬНЫХ И НЕМАТЕРИАЛЬНЫХ АКТИВОВ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</si>
  <si>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</si>
  <si>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</si>
  <si>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1 17 00000 00 0000 000</t>
  </si>
  <si>
    <t>1 17 14000 00 0000 150</t>
  </si>
  <si>
    <t>1 17 14030 10 0000 150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</si>
  <si>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</si>
  <si>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</si>
  <si>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</si>
  <si>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2 02 20000 00 0000 150</t>
  </si>
  <si>
    <t>2 02 29999 00 0000 150</t>
  </si>
  <si>
    <t>2 02 29999 10 0000 150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</si>
  <si>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</si>
  <si>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</si>
  <si>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</si>
  <si>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</si>
  <si>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</si>
  <si>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2 02 40014 10 0000 150</t>
  </si>
  <si>
    <t>2 02 49999 00 0000 120</t>
  </si>
  <si>
    <t>2 02 49999 10 0000 150</t>
  </si>
  <si>
    <t>Прочие межбюджетные трансферты, передаваемые бюджетам сельских поселений</t>
  </si>
  <si>
    <t>Прочие межбюджетные трансферты, передаваемые бюджетам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</si>
</sst>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87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164" fontId="17" fillId="40" borderId="10" xfId="0" applyNumberFormat="1" applyFont="1" applyFill="1" applyBorder="1" applyAlignment="1">
      <alignment horizontal="right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40" borderId="10" xfId="1" applyFont="1" applyFill="1" applyBorder="1" applyAlignment="1">
      <alignment horizontal="center" vertical="top"/>
    </xf>
    <xf numFmtId="164" fontId="17" fillId="40" borderId="10" xfId="1" applyNumberFormat="1" applyFont="1" applyFill="1" applyBorder="1" applyAlignment="1">
      <alignment horizontal="right"/>
    </xf>
    <xf numFmtId="3" fontId="17" fillId="38" borderId="10" xfId="1" applyNumberFormat="1" applyFont="1" applyFill="1" applyBorder="1" applyAlignment="1">
      <alignment horizontal="center" vertical="top"/>
    </xf>
    <xf numFmtId="164" fontId="17" fillId="38" borderId="10" xfId="1" applyNumberFormat="1" applyFont="1" applyFill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49" fontId="36" fillId="40" borderId="25" xfId="157" applyFont="1" applyFill="1" applyBorder="1">
      <alignment horizontal="center"/>
    </xf>
    <xf numFmtId="0" fontId="36" fillId="40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0" fontId="33" fillId="0" borderId="10" xfId="0" applyFont="1" applyBorder="1" applyAlignment="1">
      <alignment horizontal="center" vertical="center"/>
    </xf>
    <xf numFmtId="4" fontId="33" fillId="0" borderId="10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/>
    </xf>
    <xf numFmtId="164" fontId="17" fillId="39" borderId="10" xfId="0" applyNumberFormat="1" applyFont="1" applyFill="1" applyBorder="1" applyAlignment="1">
      <alignment horizontal="right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3" fillId="39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 wrapText="1"/>
    </xf>
    <xf numFmtId="164" fontId="17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horizontal="center" vertical="top"/>
    </xf>
    <xf numFmtId="0" fontId="34" fillId="0" borderId="10" xfId="0" applyFont="1" applyBorder="1" applyAlignment="1">
      <alignment horizontal="left" vertical="top" wrapText="1"/>
    </xf>
    <xf numFmtId="0" fontId="34" fillId="38" borderId="10" xfId="0" applyFont="1" applyFill="1" applyBorder="1" applyAlignment="1">
      <alignment horizontal="center" vertical="top"/>
    </xf>
    <xf numFmtId="0" fontId="34" fillId="38" borderId="10" xfId="0" applyFont="1" applyFill="1" applyBorder="1" applyAlignment="1">
      <alignment horizontal="justify" vertical="top" wrapText="1"/>
    </xf>
    <xf numFmtId="164" fontId="34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vertical="top" wrapText="1"/>
    </xf>
    <xf numFmtId="0" fontId="17" fillId="40" borderId="10" xfId="0" applyFont="1" applyFill="1" applyBorder="1" applyAlignment="1">
      <alignment vertical="top" wrapText="1"/>
    </xf>
    <xf numFmtId="0" fontId="33" fillId="39" borderId="10" xfId="0" applyFont="1" applyFill="1" applyBorder="1" applyAlignment="1">
      <alignment vertical="top" wrapText="1"/>
    </xf>
    <xf numFmtId="0" fontId="17" fillId="38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vertical="top" wrapText="1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left" vertical="top" wrapText="1"/>
    </xf>
    <xf numFmtId="164" fontId="17" fillId="39" borderId="10" xfId="1" applyNumberFormat="1" applyFont="1" applyFill="1" applyBorder="1" applyAlignment="1">
      <alignment horizontal="right"/>
    </xf>
    <xf numFmtId="0" fontId="17" fillId="0" borderId="10" xfId="1" applyFont="1" applyBorder="1" applyAlignment="1">
      <alignment horizontal="center" vertical="top"/>
    </xf>
    <xf numFmtId="164" fontId="17" fillId="0" borderId="10" xfId="1" applyNumberFormat="1" applyFont="1" applyBorder="1" applyAlignment="1">
      <alignment horizontal="right"/>
    </xf>
    <xf numFmtId="0" fontId="17" fillId="0" borderId="10" xfId="1" applyFont="1" applyBorder="1" applyAlignment="1">
      <alignment vertical="top" wrapText="1"/>
    </xf>
    <xf numFmtId="0" fontId="17" fillId="38" borderId="10" xfId="1" applyFont="1" applyFill="1" applyBorder="1" applyAlignment="1">
      <alignment vertical="top" wrapText="1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wrapText="1"/>
    </xf>
    <xf numFmtId="0" fontId="36" fillId="38" borderId="11" xfId="144" applyFont="1" applyFill="1" applyAlignment="1">
      <alignment horizontal="left" wrapText="1"/>
    </xf>
    <xf numFmtId="0" fontId="36" fillId="0" borderId="11" xfId="144" applyFont="1" applyAlignment="1">
      <alignment horizontal="left" wrapText="1"/>
    </xf>
    <xf numFmtId="0" fontId="33" fillId="40" borderId="10" xfId="1" applyFont="1" applyFill="1" applyBorder="1" applyAlignment="1">
      <alignment horizontal="left" vertical="top" wrapText="1"/>
    </xf>
    <xf numFmtId="165" fontId="38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33" fillId="0" borderId="10" xfId="0" applyFont="1" applyBorder="1" applyAlignment="1">
      <alignment horizontal="center" vertical="top"/>
    </xf>
    <xf numFmtId="0" fontId="33" fillId="0" borderId="10" xfId="0" applyFont="1" applyBorder="1" applyAlignment="1">
      <alignment vertical="top" wrapText="1"/>
    </xf>
    <xf numFmtId="164" fontId="33" fillId="0" borderId="10" xfId="0" applyNumberFormat="1" applyFont="1" applyBorder="1" applyAlignment="1">
      <alignment horizontal="right"/>
    </xf>
    <xf numFmtId="49" fontId="36" fillId="41" borderId="25" xfId="157" applyFont="1" applyFill="1" applyBorder="1">
      <alignment horizontal="center"/>
    </xf>
    <xf numFmtId="0" fontId="36" fillId="41" borderId="11" xfId="144" applyFont="1" applyFill="1" applyAlignment="1">
      <alignment wrapText="1"/>
    </xf>
    <xf numFmtId="164" fontId="17" fillId="41" borderId="10" xfId="1" applyNumberFormat="1" applyFont="1" applyFill="1" applyBorder="1" applyAlignment="1">
      <alignment horizontal="right"/>
    </xf>
    <xf numFmtId="164" fontId="17" fillId="41" borderId="10" xfId="0" applyNumberFormat="1" applyFont="1" applyFill="1" applyBorder="1" applyAlignment="1">
      <alignment horizontal="right"/>
    </xf>
    <xf numFmtId="49" fontId="36" fillId="0" borderId="25" xfId="157" applyFont="1" applyFill="1" applyBorder="1">
      <alignment horizontal="center"/>
    </xf>
    <xf numFmtId="0" fontId="36" fillId="0" borderId="11" xfId="144" applyFont="1" applyFill="1" applyAlignment="1">
      <alignment wrapText="1"/>
    </xf>
    <xf numFmtId="164" fontId="17" fillId="0" borderId="10" xfId="1" applyNumberFormat="1" applyFont="1" applyFill="1" applyBorder="1" applyAlignment="1">
      <alignment horizontal="right"/>
    </xf>
    <xf numFmtId="164" fontId="17" fillId="0" borderId="10" xfId="0" applyNumberFormat="1" applyFont="1" applyFill="1" applyBorder="1" applyAlignment="1">
      <alignment horizontal="right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55"/>
  <sheetViews>
    <sheetView tabSelected="1" view="pageBreakPreview" zoomScale="90" zoomScaleNormal="100" zoomScaleSheetLayoutView="90" workbookViewId="0">
      <pane xSplit="2" ySplit="10" topLeftCell="C14" activePane="bottomRight" state="frozen"/>
      <selection pane="topRight" activeCell="C1" sqref="C1"/>
      <selection pane="bottomLeft" activeCell="A11" sqref="A11"/>
      <selection pane="bottomRight" activeCell="G34" sqref="G34"/>
    </sheetView>
  </sheetViews>
  <sheetFormatPr defaultColWidth="9.140625" defaultRowHeight="12.75" x14ac:dyDescent="0.2"/>
  <cols>
    <col min="1" max="1" width="22.140625" style="11" customWidth="1"/>
    <col min="2" max="2" width="39.42578125" style="2" customWidth="1"/>
    <col min="3" max="3" width="13.28515625" style="2" customWidth="1"/>
    <col min="4" max="4" width="12" style="2" customWidth="1"/>
    <col min="5" max="5" width="11.42578125" style="2" customWidth="1"/>
    <col min="6" max="6" width="12.140625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38"/>
      <c r="C1" s="74" t="s">
        <v>33</v>
      </c>
      <c r="D1" s="74"/>
      <c r="E1" s="74"/>
      <c r="F1" s="74"/>
      <c r="G1" s="74"/>
    </row>
    <row r="2" spans="1:12" x14ac:dyDescent="0.2">
      <c r="A2"/>
      <c r="B2" s="38"/>
      <c r="C2" s="75" t="s">
        <v>80</v>
      </c>
      <c r="D2" s="75"/>
      <c r="E2" s="75"/>
      <c r="F2" s="75"/>
      <c r="G2" s="75"/>
    </row>
    <row r="3" spans="1:12" ht="27" customHeight="1" x14ac:dyDescent="0.2">
      <c r="A3"/>
      <c r="B3" s="38"/>
      <c r="C3" s="75"/>
      <c r="D3" s="75"/>
      <c r="E3" s="75"/>
      <c r="F3" s="75"/>
      <c r="G3" s="75"/>
    </row>
    <row r="4" spans="1:12" ht="30.75" customHeight="1" x14ac:dyDescent="0.2">
      <c r="A4"/>
      <c r="B4" s="38"/>
      <c r="C4" s="75"/>
      <c r="D4" s="75"/>
      <c r="E4" s="75"/>
      <c r="F4" s="75"/>
      <c r="G4" s="75"/>
    </row>
    <row r="5" spans="1:12" ht="32.25" customHeight="1" x14ac:dyDescent="0.2">
      <c r="A5"/>
      <c r="B5" s="39"/>
      <c r="C5" s="74"/>
      <c r="D5" s="74"/>
      <c r="E5" s="74"/>
      <c r="F5" s="74"/>
      <c r="G5" s="74"/>
    </row>
    <row r="6" spans="1:12" ht="64.5" customHeight="1" x14ac:dyDescent="0.2">
      <c r="A6" s="73" t="s">
        <v>81</v>
      </c>
      <c r="B6" s="73"/>
      <c r="C6" s="73"/>
      <c r="D6" s="73"/>
      <c r="E6" s="73"/>
      <c r="F6" s="73"/>
      <c r="G6" s="73"/>
    </row>
    <row r="7" spans="1:12" ht="15.75" customHeight="1" x14ac:dyDescent="0.2">
      <c r="A7" s="40"/>
      <c r="B7" s="41"/>
      <c r="C7" s="42"/>
      <c r="D7" s="42"/>
      <c r="E7"/>
      <c r="F7"/>
      <c r="G7" s="43" t="s">
        <v>0</v>
      </c>
    </row>
    <row r="8" spans="1:12" ht="117" customHeight="1" x14ac:dyDescent="0.2">
      <c r="A8" s="34" t="s">
        <v>1</v>
      </c>
      <c r="B8" s="34" t="s">
        <v>2</v>
      </c>
      <c r="C8" s="35" t="s">
        <v>82</v>
      </c>
      <c r="D8" s="35" t="s">
        <v>59</v>
      </c>
      <c r="E8" s="35" t="s">
        <v>3</v>
      </c>
      <c r="F8" s="35" t="s">
        <v>60</v>
      </c>
      <c r="G8" s="35" t="s">
        <v>63</v>
      </c>
    </row>
    <row r="9" spans="1:12" x14ac:dyDescent="0.2">
      <c r="A9" s="36">
        <v>1</v>
      </c>
      <c r="B9" s="36">
        <v>2</v>
      </c>
      <c r="C9" s="36" t="s">
        <v>4</v>
      </c>
      <c r="D9" s="36" t="s">
        <v>5</v>
      </c>
      <c r="E9" s="36" t="s">
        <v>6</v>
      </c>
      <c r="F9" s="36" t="s">
        <v>61</v>
      </c>
      <c r="G9" s="36" t="s">
        <v>62</v>
      </c>
    </row>
    <row r="10" spans="1:12" s="3" customFormat="1" x14ac:dyDescent="0.2">
      <c r="A10" s="12" t="s">
        <v>7</v>
      </c>
      <c r="B10" s="13" t="s">
        <v>8</v>
      </c>
      <c r="C10" s="14">
        <f>C11+C36+C26+C33</f>
        <v>4753.5999999999995</v>
      </c>
      <c r="D10" s="14">
        <f>C10</f>
        <v>4753.5999999999995</v>
      </c>
      <c r="E10" s="14">
        <f>E11+E36+E26+E33+E30</f>
        <v>5615.5</v>
      </c>
      <c r="F10" s="14">
        <f>G10</f>
        <v>118.13152137327501</v>
      </c>
      <c r="G10" s="14">
        <f>E10/C10*100</f>
        <v>118.13152137327501</v>
      </c>
      <c r="H10" s="1"/>
      <c r="I10" s="1"/>
      <c r="J10" s="1"/>
      <c r="K10" s="1"/>
      <c r="L10" s="1"/>
    </row>
    <row r="11" spans="1:12" s="3" customFormat="1" ht="25.5" x14ac:dyDescent="0.2">
      <c r="A11" s="12" t="s">
        <v>9</v>
      </c>
      <c r="B11" s="55" t="s">
        <v>10</v>
      </c>
      <c r="C11" s="14">
        <f>C12+C15+C18</f>
        <v>821</v>
      </c>
      <c r="D11" s="14">
        <f t="shared" ref="D11:D55" si="0">C11</f>
        <v>821</v>
      </c>
      <c r="E11" s="14">
        <f>E12+E15+E18</f>
        <v>1680.3000000000002</v>
      </c>
      <c r="F11" s="14">
        <f t="shared" ref="F11:F55" si="1">G11</f>
        <v>204.6650426309379</v>
      </c>
      <c r="G11" s="14">
        <f>E11/C11*100</f>
        <v>204.6650426309379</v>
      </c>
      <c r="H11" s="1"/>
      <c r="I11" s="1"/>
      <c r="J11" s="1"/>
      <c r="K11" s="1"/>
      <c r="L11" s="1"/>
    </row>
    <row r="12" spans="1:12" s="3" customFormat="1" x14ac:dyDescent="0.2">
      <c r="A12" s="12" t="s">
        <v>11</v>
      </c>
      <c r="B12" s="13" t="s">
        <v>12</v>
      </c>
      <c r="C12" s="14">
        <f>C13</f>
        <v>97.7</v>
      </c>
      <c r="D12" s="14">
        <f t="shared" si="0"/>
        <v>97.7</v>
      </c>
      <c r="E12" s="14">
        <f>E13</f>
        <v>73.900000000000006</v>
      </c>
      <c r="F12" s="14">
        <f t="shared" si="1"/>
        <v>75.639713408393035</v>
      </c>
      <c r="G12" s="14">
        <f t="shared" ref="G12" si="2">IF(C12=0,"-",IF(C12&lt;0,"-",IF(E12&lt;0,"-",IF(E12/C12&gt;2,"в "&amp;ROUND(E12/C12,1)&amp;" раза",E12/C12*100))))</f>
        <v>75.639713408393035</v>
      </c>
      <c r="H12" s="1"/>
      <c r="I12" s="1"/>
      <c r="J12" s="1"/>
      <c r="K12" s="1"/>
      <c r="L12" s="1"/>
    </row>
    <row r="13" spans="1:12" s="3" customFormat="1" x14ac:dyDescent="0.2">
      <c r="A13" s="15" t="s">
        <v>13</v>
      </c>
      <c r="B13" s="16" t="s">
        <v>14</v>
      </c>
      <c r="C13" s="17">
        <f>C14</f>
        <v>97.7</v>
      </c>
      <c r="D13" s="17">
        <f t="shared" si="0"/>
        <v>97.7</v>
      </c>
      <c r="E13" s="17">
        <f>E14</f>
        <v>73.900000000000006</v>
      </c>
      <c r="F13" s="17">
        <f t="shared" si="1"/>
        <v>75.639713408393035</v>
      </c>
      <c r="G13" s="17">
        <f t="shared" ref="G13:G23" si="3">IF(C13=0,"-",IF(C13&lt;0,"-",IF(E13&lt;0,"-",IF(E13/C13&gt;2,"в "&amp;ROUND(E13/C13,1)&amp;" раза",E13/C13*100))))</f>
        <v>75.639713408393035</v>
      </c>
      <c r="H13" s="1"/>
      <c r="I13" s="1"/>
      <c r="J13" s="1"/>
      <c r="K13" s="1"/>
      <c r="L13" s="1"/>
    </row>
    <row r="14" spans="1:12" s="3" customFormat="1" ht="127.5" customHeight="1" x14ac:dyDescent="0.2">
      <c r="A14" s="45" t="s">
        <v>70</v>
      </c>
      <c r="B14" s="46" t="s">
        <v>71</v>
      </c>
      <c r="C14" s="47">
        <v>97.7</v>
      </c>
      <c r="D14" s="47">
        <f t="shared" si="0"/>
        <v>97.7</v>
      </c>
      <c r="E14" s="47">
        <v>73.900000000000006</v>
      </c>
      <c r="F14" s="47">
        <f t="shared" si="1"/>
        <v>75.639713408393035</v>
      </c>
      <c r="G14" s="47">
        <f t="shared" si="3"/>
        <v>75.639713408393035</v>
      </c>
      <c r="H14" s="1"/>
      <c r="I14" s="1"/>
      <c r="J14" s="1"/>
      <c r="K14" s="1"/>
      <c r="L14" s="1"/>
    </row>
    <row r="15" spans="1:12" s="3" customFormat="1" ht="19.5" customHeight="1" x14ac:dyDescent="0.2">
      <c r="A15" s="12" t="s">
        <v>15</v>
      </c>
      <c r="B15" s="44" t="s">
        <v>16</v>
      </c>
      <c r="C15" s="14">
        <f>C16</f>
        <v>209.8</v>
      </c>
      <c r="D15" s="14">
        <f t="shared" si="0"/>
        <v>209.8</v>
      </c>
      <c r="E15" s="14">
        <f>E17</f>
        <v>1058.2</v>
      </c>
      <c r="F15" s="14">
        <f t="shared" si="1"/>
        <v>504.38512869399432</v>
      </c>
      <c r="G15" s="14">
        <f>G16</f>
        <v>504.38512869399432</v>
      </c>
      <c r="H15" s="1"/>
      <c r="I15" s="1"/>
      <c r="J15" s="1"/>
      <c r="K15" s="1"/>
      <c r="L15" s="1"/>
    </row>
    <row r="16" spans="1:12" s="3" customFormat="1" ht="17.25" customHeight="1" x14ac:dyDescent="0.2">
      <c r="A16" s="15" t="s">
        <v>17</v>
      </c>
      <c r="B16" s="16" t="s">
        <v>18</v>
      </c>
      <c r="C16" s="17">
        <f>C17</f>
        <v>209.8</v>
      </c>
      <c r="D16" s="17">
        <f t="shared" si="0"/>
        <v>209.8</v>
      </c>
      <c r="E16" s="17">
        <f>E17</f>
        <v>1058.2</v>
      </c>
      <c r="F16" s="17">
        <f t="shared" si="1"/>
        <v>504.38512869399432</v>
      </c>
      <c r="G16" s="17">
        <f>G17</f>
        <v>504.38512869399432</v>
      </c>
      <c r="H16" s="1"/>
      <c r="I16" s="1"/>
      <c r="J16" s="1"/>
      <c r="K16" s="1"/>
      <c r="L16" s="1"/>
    </row>
    <row r="17" spans="1:12" s="3" customFormat="1" ht="54.75" customHeight="1" x14ac:dyDescent="0.2">
      <c r="A17" s="45" t="s">
        <v>72</v>
      </c>
      <c r="B17" s="46" t="s">
        <v>73</v>
      </c>
      <c r="C17" s="47">
        <v>209.8</v>
      </c>
      <c r="D17" s="47">
        <f t="shared" si="0"/>
        <v>209.8</v>
      </c>
      <c r="E17" s="47">
        <v>1058.2</v>
      </c>
      <c r="F17" s="47">
        <f>E17/C17*100</f>
        <v>504.38512869399432</v>
      </c>
      <c r="G17" s="47">
        <f>E17/D17*100</f>
        <v>504.38512869399432</v>
      </c>
      <c r="H17" s="1"/>
      <c r="I17" s="1"/>
      <c r="J17" s="1"/>
      <c r="K17" s="1"/>
      <c r="L17" s="1"/>
    </row>
    <row r="18" spans="1:12" s="3" customFormat="1" ht="17.25" customHeight="1" x14ac:dyDescent="0.2">
      <c r="A18" s="12" t="s">
        <v>34</v>
      </c>
      <c r="B18" s="13" t="s">
        <v>35</v>
      </c>
      <c r="C18" s="14">
        <f>C19+C21</f>
        <v>513.5</v>
      </c>
      <c r="D18" s="14">
        <f t="shared" si="0"/>
        <v>513.5</v>
      </c>
      <c r="E18" s="14">
        <f>E19+E21</f>
        <v>548.20000000000005</v>
      </c>
      <c r="F18" s="14">
        <f t="shared" si="1"/>
        <v>106.75754625121714</v>
      </c>
      <c r="G18" s="14">
        <f t="shared" si="3"/>
        <v>106.75754625121714</v>
      </c>
      <c r="H18" s="1"/>
      <c r="I18" s="1"/>
      <c r="J18" s="1"/>
      <c r="K18" s="1"/>
      <c r="L18" s="1"/>
    </row>
    <row r="19" spans="1:12" s="3" customFormat="1" ht="18.75" customHeight="1" x14ac:dyDescent="0.2">
      <c r="A19" s="18" t="s">
        <v>36</v>
      </c>
      <c r="B19" s="19" t="s">
        <v>37</v>
      </c>
      <c r="C19" s="17">
        <f>C20</f>
        <v>77.099999999999994</v>
      </c>
      <c r="D19" s="17">
        <f t="shared" si="0"/>
        <v>77.099999999999994</v>
      </c>
      <c r="E19" s="17">
        <f>E20</f>
        <v>90</v>
      </c>
      <c r="F19" s="17">
        <f t="shared" si="1"/>
        <v>116.73151750972764</v>
      </c>
      <c r="G19" s="17">
        <f t="shared" si="3"/>
        <v>116.73151750972764</v>
      </c>
      <c r="H19" s="1"/>
      <c r="I19" s="1"/>
      <c r="J19" s="1"/>
      <c r="K19" s="1"/>
      <c r="L19" s="1"/>
    </row>
    <row r="20" spans="1:12" s="3" customFormat="1" ht="87" customHeight="1" x14ac:dyDescent="0.2">
      <c r="A20" s="48" t="s">
        <v>74</v>
      </c>
      <c r="B20" s="53" t="s">
        <v>77</v>
      </c>
      <c r="C20" s="47">
        <v>77.099999999999994</v>
      </c>
      <c r="D20" s="47">
        <f t="shared" si="0"/>
        <v>77.099999999999994</v>
      </c>
      <c r="E20" s="47">
        <v>90</v>
      </c>
      <c r="F20" s="47">
        <f t="shared" si="1"/>
        <v>116.73151750972764</v>
      </c>
      <c r="G20" s="47">
        <f t="shared" si="3"/>
        <v>116.73151750972764</v>
      </c>
      <c r="H20" s="1"/>
      <c r="I20" s="1"/>
      <c r="J20" s="1"/>
      <c r="K20" s="1"/>
      <c r="L20" s="1"/>
    </row>
    <row r="21" spans="1:12" s="3" customFormat="1" ht="21" customHeight="1" x14ac:dyDescent="0.2">
      <c r="A21" s="20" t="s">
        <v>38</v>
      </c>
      <c r="B21" s="21" t="s">
        <v>39</v>
      </c>
      <c r="C21" s="17">
        <f>C23+C25</f>
        <v>436.4</v>
      </c>
      <c r="D21" s="17">
        <f t="shared" si="0"/>
        <v>436.4</v>
      </c>
      <c r="E21" s="17">
        <f>E23+E25</f>
        <v>458.2</v>
      </c>
      <c r="F21" s="17">
        <f t="shared" si="1"/>
        <v>104.99541704857928</v>
      </c>
      <c r="G21" s="17">
        <f t="shared" si="3"/>
        <v>104.99541704857928</v>
      </c>
      <c r="H21" s="1"/>
      <c r="I21" s="1"/>
      <c r="J21" s="1"/>
      <c r="K21" s="1"/>
      <c r="L21" s="1"/>
    </row>
    <row r="22" spans="1:12" s="3" customFormat="1" ht="21" customHeight="1" x14ac:dyDescent="0.2">
      <c r="A22" s="50" t="s">
        <v>64</v>
      </c>
      <c r="B22" s="51" t="s">
        <v>65</v>
      </c>
      <c r="C22" s="23">
        <f>C23</f>
        <v>326.39999999999998</v>
      </c>
      <c r="D22" s="23">
        <f>D23</f>
        <v>326.39999999999998</v>
      </c>
      <c r="E22" s="23">
        <f>E23</f>
        <v>343.7</v>
      </c>
      <c r="F22" s="23">
        <f>F23</f>
        <v>105.30024509803921</v>
      </c>
      <c r="G22" s="23">
        <f>G23</f>
        <v>105.30024509803921</v>
      </c>
      <c r="H22" s="1"/>
      <c r="I22" s="1"/>
      <c r="J22" s="1"/>
      <c r="K22" s="1"/>
      <c r="L22" s="1"/>
    </row>
    <row r="23" spans="1:12" s="3" customFormat="1" ht="78" customHeight="1" x14ac:dyDescent="0.2">
      <c r="A23" s="48" t="s">
        <v>75</v>
      </c>
      <c r="B23" s="49" t="s">
        <v>78</v>
      </c>
      <c r="C23" s="47">
        <v>326.39999999999998</v>
      </c>
      <c r="D23" s="47">
        <f t="shared" si="0"/>
        <v>326.39999999999998</v>
      </c>
      <c r="E23" s="47">
        <v>343.7</v>
      </c>
      <c r="F23" s="47">
        <f>E23/C23*100</f>
        <v>105.30024509803921</v>
      </c>
      <c r="G23" s="52">
        <f t="shared" si="3"/>
        <v>105.30024509803921</v>
      </c>
      <c r="H23" s="1"/>
      <c r="I23" s="1"/>
      <c r="J23" s="1"/>
      <c r="K23" s="1"/>
      <c r="L23" s="1"/>
    </row>
    <row r="24" spans="1:12" s="3" customFormat="1" ht="24" customHeight="1" x14ac:dyDescent="0.2">
      <c r="A24" s="48" t="s">
        <v>66</v>
      </c>
      <c r="B24" s="49" t="s">
        <v>67</v>
      </c>
      <c r="C24" s="47">
        <f>C25</f>
        <v>110</v>
      </c>
      <c r="D24" s="47">
        <f>D25</f>
        <v>110</v>
      </c>
      <c r="E24" s="47">
        <f>E25</f>
        <v>114.5</v>
      </c>
      <c r="F24" s="47">
        <f>F25</f>
        <v>104.09090909090909</v>
      </c>
      <c r="G24" s="52">
        <f>E24/D24*100</f>
        <v>104.09090909090909</v>
      </c>
      <c r="H24" s="1"/>
      <c r="I24" s="1"/>
      <c r="J24" s="1"/>
      <c r="K24" s="1"/>
      <c r="L24" s="1"/>
    </row>
    <row r="25" spans="1:12" s="3" customFormat="1" ht="88.5" customHeight="1" x14ac:dyDescent="0.2">
      <c r="A25" s="48" t="s">
        <v>76</v>
      </c>
      <c r="B25" s="53" t="s">
        <v>79</v>
      </c>
      <c r="C25" s="47">
        <v>110</v>
      </c>
      <c r="D25" s="47">
        <v>110</v>
      </c>
      <c r="E25" s="47">
        <v>114.5</v>
      </c>
      <c r="F25" s="47">
        <f>E25/C25*100</f>
        <v>104.09090909090909</v>
      </c>
      <c r="G25" s="47">
        <f>E25/D25*100</f>
        <v>104.09090909090909</v>
      </c>
      <c r="H25" s="1"/>
      <c r="I25" s="1"/>
      <c r="J25" s="1"/>
      <c r="K25" s="1"/>
      <c r="L25" s="1"/>
    </row>
    <row r="26" spans="1:12" s="3" customFormat="1" ht="54.75" customHeight="1" x14ac:dyDescent="0.2">
      <c r="A26" s="12" t="s">
        <v>19</v>
      </c>
      <c r="B26" s="55" t="s">
        <v>53</v>
      </c>
      <c r="C26" s="14">
        <f t="shared" ref="C26:E26" si="4">C27</f>
        <v>67.900000000000006</v>
      </c>
      <c r="D26" s="14">
        <f t="shared" si="0"/>
        <v>67.900000000000006</v>
      </c>
      <c r="E26" s="14">
        <f t="shared" si="4"/>
        <v>65.2</v>
      </c>
      <c r="F26" s="14">
        <f t="shared" si="1"/>
        <v>96.023564064801164</v>
      </c>
      <c r="G26" s="14">
        <f>E26/C26*100</f>
        <v>96.023564064801164</v>
      </c>
      <c r="H26" s="1"/>
      <c r="I26" s="1"/>
      <c r="J26" s="1"/>
      <c r="K26" s="1"/>
      <c r="L26" s="1"/>
    </row>
    <row r="27" spans="1:12" s="3" customFormat="1" ht="106.5" customHeight="1" x14ac:dyDescent="0.2">
      <c r="A27" s="15" t="s">
        <v>20</v>
      </c>
      <c r="B27" s="54" t="s">
        <v>21</v>
      </c>
      <c r="C27" s="17">
        <f>C28</f>
        <v>67.900000000000006</v>
      </c>
      <c r="D27" s="17">
        <f t="shared" si="0"/>
        <v>67.900000000000006</v>
      </c>
      <c r="E27" s="17">
        <f>E28</f>
        <v>65.2</v>
      </c>
      <c r="F27" s="17">
        <f t="shared" si="1"/>
        <v>96.023564064801164</v>
      </c>
      <c r="G27" s="17">
        <f>G28</f>
        <v>96.023564064801164</v>
      </c>
      <c r="H27" s="1"/>
      <c r="I27" s="1"/>
      <c r="J27" s="1"/>
      <c r="K27" s="1"/>
      <c r="L27" s="1"/>
    </row>
    <row r="28" spans="1:12" s="3" customFormat="1" ht="91.5" customHeight="1" x14ac:dyDescent="0.2">
      <c r="A28" s="22" t="s">
        <v>49</v>
      </c>
      <c r="B28" s="56" t="s">
        <v>50</v>
      </c>
      <c r="C28" s="23">
        <f>C29</f>
        <v>67.900000000000006</v>
      </c>
      <c r="D28" s="23">
        <f t="shared" si="0"/>
        <v>67.900000000000006</v>
      </c>
      <c r="E28" s="23">
        <f>E29</f>
        <v>65.2</v>
      </c>
      <c r="F28" s="23">
        <f t="shared" si="1"/>
        <v>96.023564064801164</v>
      </c>
      <c r="G28" s="23">
        <f>G29</f>
        <v>96.023564064801164</v>
      </c>
      <c r="H28" s="1"/>
      <c r="I28" s="1"/>
      <c r="J28" s="1"/>
      <c r="K28" s="1"/>
      <c r="L28" s="1"/>
    </row>
    <row r="29" spans="1:12" s="3" customFormat="1" ht="94.5" customHeight="1" x14ac:dyDescent="0.2">
      <c r="A29" s="45" t="s">
        <v>52</v>
      </c>
      <c r="B29" s="57" t="s">
        <v>51</v>
      </c>
      <c r="C29" s="47">
        <v>67.900000000000006</v>
      </c>
      <c r="D29" s="47">
        <f t="shared" si="0"/>
        <v>67.900000000000006</v>
      </c>
      <c r="E29" s="47">
        <v>65.2</v>
      </c>
      <c r="F29" s="47">
        <f t="shared" si="1"/>
        <v>96.023564064801164</v>
      </c>
      <c r="G29" s="47">
        <f>E29/C29*100</f>
        <v>96.023564064801164</v>
      </c>
      <c r="H29" s="1"/>
      <c r="I29" s="1"/>
      <c r="J29" s="1"/>
      <c r="K29" s="1"/>
      <c r="L29" s="1"/>
    </row>
    <row r="30" spans="1:12" s="3" customFormat="1" ht="39.75" customHeight="1" x14ac:dyDescent="0.2">
      <c r="A30" s="76" t="s">
        <v>83</v>
      </c>
      <c r="B30" s="77" t="s">
        <v>86</v>
      </c>
      <c r="C30" s="78"/>
      <c r="D30" s="78"/>
      <c r="E30" s="78">
        <f>E31</f>
        <v>5.3</v>
      </c>
      <c r="F30" s="78"/>
      <c r="G30" s="78"/>
      <c r="H30" s="1"/>
      <c r="I30" s="1"/>
      <c r="J30" s="1"/>
      <c r="K30" s="1"/>
      <c r="L30" s="1"/>
    </row>
    <row r="31" spans="1:12" s="3" customFormat="1" ht="65.25" customHeight="1" x14ac:dyDescent="0.2">
      <c r="A31" s="45" t="s">
        <v>84</v>
      </c>
      <c r="B31" s="57" t="s">
        <v>87</v>
      </c>
      <c r="C31" s="47"/>
      <c r="D31" s="47"/>
      <c r="E31" s="47">
        <f>E32</f>
        <v>5.3</v>
      </c>
      <c r="F31" s="47"/>
      <c r="G31" s="47"/>
      <c r="H31" s="1"/>
      <c r="I31" s="1"/>
      <c r="J31" s="1"/>
      <c r="K31" s="1"/>
      <c r="L31" s="1"/>
    </row>
    <row r="32" spans="1:12" s="3" customFormat="1" ht="67.5" customHeight="1" x14ac:dyDescent="0.2">
      <c r="A32" s="45" t="s">
        <v>85</v>
      </c>
      <c r="B32" s="57" t="s">
        <v>88</v>
      </c>
      <c r="C32" s="47"/>
      <c r="D32" s="47"/>
      <c r="E32" s="47">
        <v>5.3</v>
      </c>
      <c r="F32" s="47"/>
      <c r="G32" s="47"/>
      <c r="H32" s="1"/>
      <c r="I32" s="1"/>
      <c r="J32" s="1"/>
      <c r="K32" s="1"/>
      <c r="L32" s="1"/>
    </row>
    <row r="33" spans="1:12" s="3" customFormat="1" ht="21" customHeight="1" x14ac:dyDescent="0.2">
      <c r="A33" s="76" t="s">
        <v>89</v>
      </c>
      <c r="B33" s="77" t="s">
        <v>92</v>
      </c>
      <c r="C33" s="78">
        <f>C34</f>
        <v>447</v>
      </c>
      <c r="D33" s="78">
        <f>D34</f>
        <v>447</v>
      </c>
      <c r="E33" s="78">
        <f>E34</f>
        <v>447</v>
      </c>
      <c r="F33" s="78">
        <f>F34</f>
        <v>100</v>
      </c>
      <c r="G33" s="78">
        <f>G34</f>
        <v>100</v>
      </c>
      <c r="H33" s="1"/>
      <c r="I33" s="1"/>
      <c r="J33" s="1"/>
      <c r="K33" s="1"/>
      <c r="L33" s="1"/>
    </row>
    <row r="34" spans="1:12" s="3" customFormat="1" ht="20.25" customHeight="1" x14ac:dyDescent="0.2">
      <c r="A34" s="45" t="s">
        <v>90</v>
      </c>
      <c r="B34" s="57" t="s">
        <v>93</v>
      </c>
      <c r="C34" s="47">
        <f>C35</f>
        <v>447</v>
      </c>
      <c r="D34" s="47">
        <f>D35</f>
        <v>447</v>
      </c>
      <c r="E34" s="47">
        <f>E35</f>
        <v>447</v>
      </c>
      <c r="F34" s="47">
        <f>F35</f>
        <v>100</v>
      </c>
      <c r="G34" s="47">
        <f>G35</f>
        <v>100</v>
      </c>
      <c r="H34" s="1"/>
      <c r="I34" s="1"/>
      <c r="J34" s="1"/>
      <c r="K34" s="1"/>
      <c r="L34" s="1"/>
    </row>
    <row r="35" spans="1:12" s="3" customFormat="1" ht="30" customHeight="1" x14ac:dyDescent="0.2">
      <c r="A35" s="45" t="s">
        <v>91</v>
      </c>
      <c r="B35" s="57" t="s">
        <v>94</v>
      </c>
      <c r="C35" s="47">
        <v>447</v>
      </c>
      <c r="D35" s="47">
        <f>C35</f>
        <v>447</v>
      </c>
      <c r="E35" s="47">
        <v>447</v>
      </c>
      <c r="F35" s="47">
        <f>E35/C35*100</f>
        <v>100</v>
      </c>
      <c r="G35" s="47">
        <f>E35/D35*100</f>
        <v>100</v>
      </c>
      <c r="H35" s="1"/>
      <c r="I35" s="1"/>
      <c r="J35" s="1"/>
      <c r="K35" s="1"/>
      <c r="L35" s="1"/>
    </row>
    <row r="36" spans="1:12" s="5" customFormat="1" x14ac:dyDescent="0.2">
      <c r="A36" s="58" t="s">
        <v>22</v>
      </c>
      <c r="B36" s="59" t="s">
        <v>23</v>
      </c>
      <c r="C36" s="60">
        <f>C37</f>
        <v>3417.7</v>
      </c>
      <c r="D36" s="14">
        <f t="shared" si="0"/>
        <v>3417.7</v>
      </c>
      <c r="E36" s="60">
        <f>E37</f>
        <v>3417.7</v>
      </c>
      <c r="F36" s="14">
        <f t="shared" si="1"/>
        <v>100</v>
      </c>
      <c r="G36" s="60">
        <f t="shared" ref="G36:G42" si="5">IF(C36=0,"-",IF(C36&lt;0,"-",IF(E36&lt;0,"-",IF(E36/C36&gt;2,"в "&amp;ROUND(E36/C36,1)&amp;" раза",E36/C36*100))))</f>
        <v>100</v>
      </c>
      <c r="H36" s="4"/>
      <c r="I36" s="4"/>
      <c r="J36" s="4"/>
      <c r="K36" s="4"/>
      <c r="L36" s="4"/>
    </row>
    <row r="37" spans="1:12" s="5" customFormat="1" ht="38.25" x14ac:dyDescent="0.2">
      <c r="A37" s="61" t="s">
        <v>24</v>
      </c>
      <c r="B37" s="62" t="s">
        <v>25</v>
      </c>
      <c r="C37" s="63">
        <f>C38+C46+C51</f>
        <v>3417.7</v>
      </c>
      <c r="D37" s="37">
        <f t="shared" si="0"/>
        <v>3417.7</v>
      </c>
      <c r="E37" s="63">
        <f>E38+E46+E51</f>
        <v>3417.7</v>
      </c>
      <c r="F37" s="37">
        <f t="shared" si="1"/>
        <v>100</v>
      </c>
      <c r="G37" s="63">
        <f t="shared" si="5"/>
        <v>100</v>
      </c>
      <c r="H37" s="4"/>
      <c r="I37" s="4"/>
      <c r="J37" s="4"/>
      <c r="K37" s="4"/>
      <c r="L37" s="4"/>
    </row>
    <row r="38" spans="1:12" s="5" customFormat="1" ht="25.5" x14ac:dyDescent="0.2">
      <c r="A38" s="24" t="s">
        <v>26</v>
      </c>
      <c r="B38" s="72" t="s">
        <v>27</v>
      </c>
      <c r="C38" s="25">
        <f>C41+C39+C43</f>
        <v>1162</v>
      </c>
      <c r="D38" s="17">
        <f t="shared" si="0"/>
        <v>1162</v>
      </c>
      <c r="E38" s="25">
        <f>E41+E39+E43</f>
        <v>1162</v>
      </c>
      <c r="F38" s="17">
        <f t="shared" si="1"/>
        <v>100</v>
      </c>
      <c r="G38" s="25">
        <f t="shared" si="5"/>
        <v>100</v>
      </c>
      <c r="H38" s="4"/>
      <c r="I38" s="4"/>
      <c r="J38" s="4"/>
      <c r="K38" s="4"/>
      <c r="L38" s="4"/>
    </row>
    <row r="39" spans="1:12" s="5" customFormat="1" ht="25.5" x14ac:dyDescent="0.2">
      <c r="A39" s="26" t="s">
        <v>68</v>
      </c>
      <c r="B39" s="67" t="s">
        <v>47</v>
      </c>
      <c r="C39" s="27">
        <f>C40</f>
        <v>835.8</v>
      </c>
      <c r="D39" s="23">
        <f t="shared" si="0"/>
        <v>835.8</v>
      </c>
      <c r="E39" s="27">
        <f>E40</f>
        <v>835.8</v>
      </c>
      <c r="F39" s="23">
        <f t="shared" si="1"/>
        <v>100</v>
      </c>
      <c r="G39" s="27">
        <f>G40</f>
        <v>100</v>
      </c>
      <c r="H39" s="4"/>
      <c r="I39" s="4"/>
      <c r="J39" s="4"/>
      <c r="K39" s="4"/>
      <c r="L39" s="4"/>
    </row>
    <row r="40" spans="1:12" s="5" customFormat="1" ht="38.25" x14ac:dyDescent="0.2">
      <c r="A40" s="64" t="s">
        <v>69</v>
      </c>
      <c r="B40" s="66" t="s">
        <v>48</v>
      </c>
      <c r="C40" s="65">
        <v>835.8</v>
      </c>
      <c r="D40" s="47">
        <f t="shared" si="0"/>
        <v>835.8</v>
      </c>
      <c r="E40" s="65">
        <v>835.8</v>
      </c>
      <c r="F40" s="47">
        <f t="shared" si="1"/>
        <v>100</v>
      </c>
      <c r="G40" s="65">
        <v>100</v>
      </c>
      <c r="H40" s="4"/>
      <c r="I40" s="4"/>
      <c r="J40" s="4"/>
      <c r="K40" s="4"/>
      <c r="L40" s="4"/>
    </row>
    <row r="41" spans="1:12" s="7" customFormat="1" ht="25.5" x14ac:dyDescent="0.2">
      <c r="A41" s="28" t="s">
        <v>29</v>
      </c>
      <c r="B41" s="29" t="s">
        <v>55</v>
      </c>
      <c r="C41" s="27">
        <f>C42</f>
        <v>233.3</v>
      </c>
      <c r="D41" s="23">
        <f t="shared" si="0"/>
        <v>233.3</v>
      </c>
      <c r="E41" s="27">
        <f>E42</f>
        <v>233.3</v>
      </c>
      <c r="F41" s="23">
        <f t="shared" si="1"/>
        <v>100</v>
      </c>
      <c r="G41" s="27">
        <f t="shared" si="5"/>
        <v>100</v>
      </c>
      <c r="H41" s="6"/>
      <c r="I41" s="6"/>
      <c r="J41" s="6"/>
      <c r="K41" s="6"/>
      <c r="L41" s="6"/>
    </row>
    <row r="42" spans="1:12" ht="38.25" customHeight="1" x14ac:dyDescent="0.2">
      <c r="A42" s="68" t="s">
        <v>40</v>
      </c>
      <c r="B42" s="69" t="s">
        <v>54</v>
      </c>
      <c r="C42" s="65">
        <v>233.3</v>
      </c>
      <c r="D42" s="47">
        <f t="shared" si="0"/>
        <v>233.3</v>
      </c>
      <c r="E42" s="65">
        <v>233.3</v>
      </c>
      <c r="F42" s="47">
        <f t="shared" si="1"/>
        <v>100</v>
      </c>
      <c r="G42" s="65">
        <f t="shared" si="5"/>
        <v>100</v>
      </c>
    </row>
    <row r="43" spans="1:12" ht="38.25" customHeight="1" x14ac:dyDescent="0.2">
      <c r="A43" s="79" t="s">
        <v>95</v>
      </c>
      <c r="B43" s="80" t="s">
        <v>98</v>
      </c>
      <c r="C43" s="81">
        <f>C44</f>
        <v>92.9</v>
      </c>
      <c r="D43" s="82">
        <f>D44</f>
        <v>92.9</v>
      </c>
      <c r="E43" s="81">
        <f>E44</f>
        <v>92.9</v>
      </c>
      <c r="F43" s="82">
        <f>F44</f>
        <v>100</v>
      </c>
      <c r="G43" s="81">
        <f>G44</f>
        <v>100</v>
      </c>
    </row>
    <row r="44" spans="1:12" ht="18" customHeight="1" x14ac:dyDescent="0.2">
      <c r="A44" s="68" t="s">
        <v>96</v>
      </c>
      <c r="B44" s="69" t="s">
        <v>99</v>
      </c>
      <c r="C44" s="65">
        <f>C45</f>
        <v>92.9</v>
      </c>
      <c r="D44" s="47">
        <f>D45</f>
        <v>92.9</v>
      </c>
      <c r="E44" s="65">
        <f>E45</f>
        <v>92.9</v>
      </c>
      <c r="F44" s="47">
        <f>F45</f>
        <v>100</v>
      </c>
      <c r="G44" s="65">
        <f>G45</f>
        <v>100</v>
      </c>
    </row>
    <row r="45" spans="1:12" ht="30" customHeight="1" x14ac:dyDescent="0.2">
      <c r="A45" s="68" t="s">
        <v>97</v>
      </c>
      <c r="B45" s="69" t="s">
        <v>100</v>
      </c>
      <c r="C45" s="65">
        <v>92.9</v>
      </c>
      <c r="D45" s="47">
        <f>C45</f>
        <v>92.9</v>
      </c>
      <c r="E45" s="65">
        <v>92.9</v>
      </c>
      <c r="F45" s="47">
        <f>E45/D45*100</f>
        <v>100</v>
      </c>
      <c r="G45" s="65">
        <f>E45/D45*100</f>
        <v>100</v>
      </c>
    </row>
    <row r="46" spans="1:12" ht="27.75" customHeight="1" x14ac:dyDescent="0.2">
      <c r="A46" s="30" t="s">
        <v>30</v>
      </c>
      <c r="B46" s="31" t="s">
        <v>58</v>
      </c>
      <c r="C46" s="25">
        <f>C47+C49</f>
        <v>160.6</v>
      </c>
      <c r="D46" s="17">
        <f t="shared" si="0"/>
        <v>160.6</v>
      </c>
      <c r="E46" s="25">
        <f>E47+E49</f>
        <v>160.6</v>
      </c>
      <c r="F46" s="17">
        <f t="shared" si="1"/>
        <v>100</v>
      </c>
      <c r="G46" s="17">
        <f t="shared" ref="G46:G47" si="6">IF(C46=0,"-",IF(C46&lt;0,"-",IF(E46&lt;0,"-",IF(E46/C46&gt;2,"в "&amp;ROUND(E46/C46,1)&amp;" раза",E46/C46*100))))</f>
        <v>100</v>
      </c>
    </row>
    <row r="47" spans="1:12" ht="41.25" customHeight="1" x14ac:dyDescent="0.2">
      <c r="A47" s="32" t="s">
        <v>31</v>
      </c>
      <c r="B47" s="70" t="s">
        <v>57</v>
      </c>
      <c r="C47" s="27">
        <f>C48</f>
        <v>0.5</v>
      </c>
      <c r="D47" s="23">
        <f t="shared" si="0"/>
        <v>0.5</v>
      </c>
      <c r="E47" s="27">
        <f>E48</f>
        <v>0.5</v>
      </c>
      <c r="F47" s="23">
        <f t="shared" si="1"/>
        <v>100</v>
      </c>
      <c r="G47" s="27">
        <f t="shared" si="6"/>
        <v>100</v>
      </c>
    </row>
    <row r="48" spans="1:12" ht="41.25" customHeight="1" x14ac:dyDescent="0.2">
      <c r="A48" s="68" t="s">
        <v>41</v>
      </c>
      <c r="B48" s="69" t="s">
        <v>56</v>
      </c>
      <c r="C48" s="65">
        <v>0.5</v>
      </c>
      <c r="D48" s="47">
        <f t="shared" si="0"/>
        <v>0.5</v>
      </c>
      <c r="E48" s="65">
        <v>0.5</v>
      </c>
      <c r="F48" s="47">
        <f t="shared" si="1"/>
        <v>100</v>
      </c>
      <c r="G48" s="47">
        <f t="shared" ref="G48:G49" si="7">IF(C48=0,"-",IF(C48&lt;0,"-",IF(E48&lt;0,"-",IF(E48/C48&gt;2,"в "&amp;ROUND(E48/C48,1)&amp;" раза",E48/C48*100))))</f>
        <v>100</v>
      </c>
    </row>
    <row r="49" spans="1:12" ht="51.75" customHeight="1" x14ac:dyDescent="0.2">
      <c r="A49" s="32" t="s">
        <v>43</v>
      </c>
      <c r="B49" s="33" t="s">
        <v>102</v>
      </c>
      <c r="C49" s="27">
        <f>C50</f>
        <v>160.1</v>
      </c>
      <c r="D49" s="23">
        <f t="shared" si="0"/>
        <v>160.1</v>
      </c>
      <c r="E49" s="27">
        <f>E50</f>
        <v>160.1</v>
      </c>
      <c r="F49" s="23">
        <f t="shared" si="1"/>
        <v>100</v>
      </c>
      <c r="G49" s="27">
        <f t="shared" si="7"/>
        <v>100</v>
      </c>
    </row>
    <row r="50" spans="1:12" s="9" customFormat="1" ht="54.75" customHeight="1" x14ac:dyDescent="0.2">
      <c r="A50" s="68" t="s">
        <v>42</v>
      </c>
      <c r="B50" s="69" t="s">
        <v>101</v>
      </c>
      <c r="C50" s="65">
        <v>160.1</v>
      </c>
      <c r="D50" s="47">
        <f t="shared" si="0"/>
        <v>160.1</v>
      </c>
      <c r="E50" s="65">
        <v>160.1</v>
      </c>
      <c r="F50" s="47">
        <f t="shared" si="1"/>
        <v>100</v>
      </c>
      <c r="G50" s="47">
        <f t="shared" ref="G50" si="8">IF(C50=0,"-",IF(C50&lt;0,"-",IF(E50&lt;0,"-",IF(E50/C50&gt;2,"в "&amp;ROUND(E50/C50,1)&amp;" раза",E50/C50*100))))</f>
        <v>100</v>
      </c>
      <c r="H50" s="8"/>
      <c r="I50" s="8"/>
      <c r="J50" s="8"/>
      <c r="K50" s="8"/>
      <c r="L50" s="8"/>
    </row>
    <row r="51" spans="1:12" x14ac:dyDescent="0.2">
      <c r="A51" s="30" t="s">
        <v>32</v>
      </c>
      <c r="B51" s="31" t="s">
        <v>28</v>
      </c>
      <c r="C51" s="25">
        <f>C52+C54</f>
        <v>2095.1</v>
      </c>
      <c r="D51" s="17">
        <f t="shared" si="0"/>
        <v>2095.1</v>
      </c>
      <c r="E51" s="25">
        <f>E52+E54</f>
        <v>2095.1</v>
      </c>
      <c r="F51" s="17">
        <f t="shared" si="1"/>
        <v>100</v>
      </c>
      <c r="G51" s="17">
        <f t="shared" ref="G51" si="9">IF(C51=0,"-",IF(C51&lt;0,"-",IF(E51&lt;0,"-",IF(E51/C51&gt;2,"в "&amp;ROUND(E51/C51,1)&amp;" раза",E51/C51*100))))</f>
        <v>100</v>
      </c>
    </row>
    <row r="52" spans="1:12" ht="65.25" customHeight="1" x14ac:dyDescent="0.2">
      <c r="A52" s="32" t="s">
        <v>45</v>
      </c>
      <c r="B52" s="33" t="s">
        <v>46</v>
      </c>
      <c r="C52" s="27">
        <f>C53</f>
        <v>307.10000000000002</v>
      </c>
      <c r="D52" s="23">
        <f t="shared" si="0"/>
        <v>307.10000000000002</v>
      </c>
      <c r="E52" s="27">
        <f>E53</f>
        <v>307.10000000000002</v>
      </c>
      <c r="F52" s="23">
        <f t="shared" si="1"/>
        <v>100</v>
      </c>
      <c r="G52" s="27">
        <f t="shared" ref="G52" si="10">IF(C52=0,"-",IF(C52&lt;0,"-",IF(E52&lt;0,"-",IF(E52/C52&gt;2,"в "&amp;ROUND(E52/C52,1)&amp;" раза",E52/C52*100))))</f>
        <v>100</v>
      </c>
    </row>
    <row r="53" spans="1:12" ht="75.75" customHeight="1" x14ac:dyDescent="0.2">
      <c r="A53" s="83" t="s">
        <v>103</v>
      </c>
      <c r="B53" s="84" t="s">
        <v>44</v>
      </c>
      <c r="C53" s="85">
        <v>307.10000000000002</v>
      </c>
      <c r="D53" s="86">
        <f>C53</f>
        <v>307.10000000000002</v>
      </c>
      <c r="E53" s="85">
        <v>307.10000000000002</v>
      </c>
      <c r="F53" s="86">
        <f>E53/C53*100</f>
        <v>100</v>
      </c>
      <c r="G53" s="85">
        <f>E53/D53*100</f>
        <v>100</v>
      </c>
    </row>
    <row r="54" spans="1:12" ht="27.75" customHeight="1" x14ac:dyDescent="0.2">
      <c r="A54" s="32" t="s">
        <v>104</v>
      </c>
      <c r="B54" s="33" t="s">
        <v>107</v>
      </c>
      <c r="C54" s="27">
        <f>C55</f>
        <v>1788</v>
      </c>
      <c r="D54" s="23">
        <f>D55</f>
        <v>1788</v>
      </c>
      <c r="E54" s="27">
        <f>E55</f>
        <v>1788</v>
      </c>
      <c r="F54" s="23">
        <f>F55</f>
        <v>100</v>
      </c>
      <c r="G54" s="27">
        <f>G55</f>
        <v>100</v>
      </c>
    </row>
    <row r="55" spans="1:12" ht="33" customHeight="1" x14ac:dyDescent="0.2">
      <c r="A55" s="68" t="s">
        <v>105</v>
      </c>
      <c r="B55" s="71" t="s">
        <v>106</v>
      </c>
      <c r="C55" s="65">
        <v>1788</v>
      </c>
      <c r="D55" s="47">
        <f t="shared" si="0"/>
        <v>1788</v>
      </c>
      <c r="E55" s="65">
        <v>1788</v>
      </c>
      <c r="F55" s="47">
        <f t="shared" si="1"/>
        <v>100</v>
      </c>
      <c r="G55" s="47">
        <f t="shared" ref="G55" si="11">IF(C55=0,"-",IF(C55&lt;0,"-",IF(E55&lt;0,"-",IF(E55/C55&gt;2,"в "&amp;ROUND(E55/C55,1)&amp;" раза",E55/C55*100))))</f>
        <v>100</v>
      </c>
    </row>
  </sheetData>
  <autoFilter ref="A9:L55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2026-02-02T08:38:12Z</cp:lastPrinted>
  <dcterms:created xsi:type="dcterms:W3CDTF">2021-04-13T11:54:42Z</dcterms:created>
  <dcterms:modified xsi:type="dcterms:W3CDTF">2026-02-02T08:38:40Z</dcterms:modified>
</cp:coreProperties>
</file>