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Решение об исполнении 2025 год\"/>
    </mc:Choice>
  </mc:AlternateContent>
  <xr:revisionPtr revIDLastSave="0" documentId="13_ncr:1_{23156AAF-04F4-4FD6-BCEA-CBD418F289F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Доходы!$A$9:$L$44</definedName>
    <definedName name="_xlnm.Print_Titles" localSheetId="0">Доходы!$8:$9</definedName>
    <definedName name="_xlnm.Print_Area" localSheetId="0">Доходы!$A$1:$G$44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35" i="1"/>
  <c r="E13" i="1"/>
  <c r="F29" i="1"/>
  <c r="F28" i="1" s="1"/>
  <c r="D29" i="1"/>
  <c r="D28" i="1" s="1"/>
  <c r="E21" i="1"/>
  <c r="E20" i="1"/>
  <c r="E28" i="1"/>
  <c r="C28" i="1"/>
  <c r="E26" i="1"/>
  <c r="C26" i="1"/>
  <c r="D26" i="1" s="1"/>
  <c r="C17" i="1"/>
  <c r="D17" i="1" s="1"/>
  <c r="D15" i="1" s="1"/>
  <c r="F17" i="1"/>
  <c r="F34" i="1"/>
  <c r="D14" i="1"/>
  <c r="D18" i="1"/>
  <c r="D24" i="1"/>
  <c r="D27" i="1"/>
  <c r="D34" i="1"/>
  <c r="D36" i="1"/>
  <c r="D39" i="1"/>
  <c r="D41" i="1"/>
  <c r="D44" i="1"/>
  <c r="C13" i="1"/>
  <c r="D13" i="1" s="1"/>
  <c r="G33" i="1"/>
  <c r="F33" i="1" s="1"/>
  <c r="E33" i="1"/>
  <c r="C33" i="1"/>
  <c r="D33" i="1" s="1"/>
  <c r="E25" i="1"/>
  <c r="C25" i="1"/>
  <c r="D25" i="1" s="1"/>
  <c r="G29" i="1" l="1"/>
  <c r="G28" i="1" s="1"/>
  <c r="C15" i="1"/>
  <c r="G44" i="1"/>
  <c r="F44" i="1" s="1"/>
  <c r="G41" i="1"/>
  <c r="F41" i="1" s="1"/>
  <c r="G39" i="1"/>
  <c r="F39" i="1" s="1"/>
  <c r="E32" i="1"/>
  <c r="E43" i="1"/>
  <c r="E42" i="1" s="1"/>
  <c r="C43" i="1"/>
  <c r="E40" i="1"/>
  <c r="C40" i="1"/>
  <c r="D40" i="1" s="1"/>
  <c r="E38" i="1"/>
  <c r="C38" i="1"/>
  <c r="C35" i="1"/>
  <c r="G36" i="1"/>
  <c r="F36" i="1" s="1"/>
  <c r="E37" i="1" l="1"/>
  <c r="E31" i="1" s="1"/>
  <c r="C37" i="1"/>
  <c r="D38" i="1"/>
  <c r="C42" i="1"/>
  <c r="D42" i="1" s="1"/>
  <c r="D43" i="1"/>
  <c r="C32" i="1"/>
  <c r="D32" i="1" s="1"/>
  <c r="D35" i="1"/>
  <c r="G40" i="1"/>
  <c r="F40" i="1" s="1"/>
  <c r="G38" i="1"/>
  <c r="F38" i="1" s="1"/>
  <c r="G43" i="1"/>
  <c r="F43" i="1" s="1"/>
  <c r="G24" i="1"/>
  <c r="F24" i="1" s="1"/>
  <c r="E23" i="1"/>
  <c r="C23" i="1"/>
  <c r="D23" i="1" s="1"/>
  <c r="C12" i="1"/>
  <c r="G35" i="1"/>
  <c r="F35" i="1" s="1"/>
  <c r="G15" i="1"/>
  <c r="F15" i="1" s="1"/>
  <c r="G14" i="1"/>
  <c r="F14" i="1" s="1"/>
  <c r="D12" i="1" l="1"/>
  <c r="D37" i="1"/>
  <c r="C31" i="1"/>
  <c r="G42" i="1"/>
  <c r="F42" i="1" s="1"/>
  <c r="G37" i="1"/>
  <c r="F37" i="1" s="1"/>
  <c r="E30" i="1"/>
  <c r="C22" i="1"/>
  <c r="C11" i="1" s="1"/>
  <c r="E22" i="1"/>
  <c r="G27" i="1"/>
  <c r="G23" i="1"/>
  <c r="F23" i="1" s="1"/>
  <c r="G25" i="1"/>
  <c r="F25" i="1" s="1"/>
  <c r="G13" i="1"/>
  <c r="F13" i="1" s="1"/>
  <c r="F27" i="1" l="1"/>
  <c r="F26" i="1" s="1"/>
  <c r="G26" i="1"/>
  <c r="E10" i="1"/>
  <c r="D11" i="1"/>
  <c r="D22" i="1"/>
  <c r="G22" i="1"/>
  <c r="F22" i="1" s="1"/>
  <c r="G32" i="1"/>
  <c r="F32" i="1" s="1"/>
  <c r="G12" i="1"/>
  <c r="F12" i="1" s="1"/>
  <c r="G11" i="1" l="1"/>
  <c r="F11" i="1" s="1"/>
  <c r="G31" i="1" l="1"/>
  <c r="F31" i="1" s="1"/>
  <c r="D31" i="1"/>
  <c r="C30" i="1"/>
  <c r="C10" i="1" l="1"/>
  <c r="D10" i="1" s="1"/>
  <c r="F10" i="1" s="1"/>
  <c r="G10" i="1" s="1"/>
  <c r="D30" i="1"/>
  <c r="G30" i="1"/>
  <c r="F30" i="1" s="1"/>
</calcChain>
</file>

<file path=xl/sharedStrings.xml><?xml version="1.0" encoding="utf-8"?>
<sst xmlns="http://schemas.openxmlformats.org/spreadsheetml/2006/main" count="86" uniqueCount="86">
  <si>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</si>
  <si>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</si>
  <si>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</si>
  <si>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</si>
  <si>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</si>
  <si>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</si>
  <si>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</si>
  <si>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</si>
  <si>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</si>
  <si>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</si>
  <si>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</si>
  <si>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</si>
  <si>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</si>
  <si>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</si>
  <si>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</si>
  <si>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</si>
  <si>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</si>
  <si>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</si>
  <si>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</si>
  <si>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</si>
  <si>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</si>
  <si>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</si>
  <si>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</si>
  <si>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</si>
  <si>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</si>
  <si>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</si>
  <si>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</si>
  <si>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</si>
  <si>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</si>
  <si>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</si>
  <si>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</si>
  <si>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</si>
  <si>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</si>
  <si>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</si>
  <si>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</si>
  <si>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</si>
  <si>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</si>
  <si>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</si>
  <si>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</si>
  <si>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</si>
  <si>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</si>
  <si>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</si>
  <si>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</si>
  <si>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2 02 15001 00 0000 150 </t>
  </si>
  <si>
    <t>2 02  15001 10 0000 150</t>
  </si>
  <si>
    <t>Процент исполнения от плана с учетом изменений</t>
  </si>
  <si>
    <t>Процент исполнения от утвержденного плана</t>
  </si>
  <si>
    <t>6</t>
  </si>
  <si>
    <t>7</t>
  </si>
  <si>
    <t>План с изменениями в соотвествии с уведомлениями  МФ РМ</t>
  </si>
  <si>
    <t xml:space="preserve">1 06 06003 00 0000 110  </t>
  </si>
  <si>
    <t>Земельный налог с организаций</t>
  </si>
  <si>
    <t>Земельный налог с физических лиц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</si>
  <si>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</si>
  <si>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</si>
  <si>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</si>
  <si>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</si>
  <si>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</si>
  <si>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</si>
  <si>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1 01 02080 01 1000 110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</si>
  <si>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</si>
  <si>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</si>
  <si>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</si>
  <si>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</si>
  <si>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1 06 06040 00 0000 110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</si>
  <si>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</si>
  <si>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</si>
  <si>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</si>
  <si>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</si>
  <si>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</si>
  <si>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</si>
  <si>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</si>
  <si>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</si>
  <si>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1 01 02021 01 1000 110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</si>
  <si>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 сельского поселения Ромодановского муниципального района Республики Мордовия за 2025 год"</t>
  </si>
  <si>
    <t>ДОХОДЫ БЮЖЕТА БЕЛОЗЕРЬЕВКОГО СЕЛЬСКОГО ПОСЕЛЕНИЯ РОМОДАНОВСКОГО МУНИЦИПАЛЬНОГО РАЙОНА РЕСПУБЛИКИ МОРДОВИЯ ЗА 2025 ГОД ПО КОДАМ КЛАССИФИКАЦИИ ДОХОДОВ БЮДЖЕТА</t>
  </si>
  <si>
    <t>План, утвержденый решением Совета депутатов о бюджете Белозерьевского сельского поселения на 2025 год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</si>
  <si>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</si>
  <si>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1 05 00000 00 0000 000</t>
  </si>
  <si>
    <t>НАЛОГИ НА СОВОКУПНЫЙ ДОХОД</t>
  </si>
  <si>
    <t>1 05 030000 01 0000 110</t>
  </si>
  <si>
    <t>Единый сельскохозяйственный налог</t>
  </si>
  <si>
    <t>1 05 03010 01 1000 110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</si>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</sst>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80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164" fontId="17" fillId="40" borderId="10" xfId="0" applyNumberFormat="1" applyFont="1" applyFill="1" applyBorder="1" applyAlignment="1">
      <alignment horizontal="right"/>
    </xf>
    <xf numFmtId="164" fontId="17" fillId="0" borderId="10" xfId="0" applyNumberFormat="1" applyFont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40" borderId="10" xfId="1" applyFont="1" applyFill="1" applyBorder="1" applyAlignment="1">
      <alignment horizontal="center" vertical="top"/>
    </xf>
    <xf numFmtId="0" fontId="33" fillId="40" borderId="10" xfId="1" applyFont="1" applyFill="1" applyBorder="1" applyAlignment="1">
      <alignment horizontal="justify" vertical="top" wrapText="1"/>
    </xf>
    <xf numFmtId="164" fontId="17" fillId="40" borderId="10" xfId="1" applyNumberFormat="1" applyFont="1" applyFill="1" applyBorder="1" applyAlignment="1">
      <alignment horizontal="right"/>
    </xf>
    <xf numFmtId="164" fontId="17" fillId="0" borderId="10" xfId="1" applyNumberFormat="1" applyFont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164" fontId="17" fillId="38" borderId="10" xfId="1" applyNumberFormat="1" applyFont="1" applyFill="1" applyBorder="1" applyAlignment="1">
      <alignment horizontal="right"/>
    </xf>
    <xf numFmtId="49" fontId="36" fillId="0" borderId="25" xfId="157" applyFont="1" applyBorder="1">
      <alignment horizontal="center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164" fontId="17" fillId="39" borderId="10" xfId="0" applyNumberFormat="1" applyFont="1" applyFill="1" applyBorder="1" applyAlignment="1">
      <alignment horizontal="right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8" fillId="0" borderId="10" xfId="0" applyFont="1" applyBorder="1" applyAlignment="1">
      <alignment horizontal="center" vertical="center"/>
    </xf>
    <xf numFmtId="4" fontId="38" fillId="0" borderId="10" xfId="0" applyNumberFormat="1" applyFont="1" applyBorder="1" applyAlignment="1">
      <alignment horizontal="center" vertical="center" wrapText="1"/>
    </xf>
    <xf numFmtId="49" fontId="38" fillId="0" borderId="10" xfId="0" applyNumberFormat="1" applyFont="1" applyBorder="1" applyAlignment="1">
      <alignment horizontal="center"/>
    </xf>
    <xf numFmtId="0" fontId="34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11" borderId="10" xfId="0" applyFont="1" applyFill="1" applyBorder="1" applyAlignment="1">
      <alignment horizontal="center" vertical="top"/>
    </xf>
    <xf numFmtId="0" fontId="17" fillId="11" borderId="10" xfId="0" applyFont="1" applyFill="1" applyBorder="1" applyAlignment="1">
      <alignment horizontal="justify" vertical="top" wrapText="1"/>
    </xf>
    <xf numFmtId="164" fontId="17" fillId="11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vertical="top" wrapText="1"/>
    </xf>
    <xf numFmtId="0" fontId="17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justify" vertical="top" wrapText="1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left" vertical="top" wrapText="1"/>
    </xf>
    <xf numFmtId="164" fontId="34" fillId="0" borderId="10" xfId="0" applyNumberFormat="1" applyFont="1" applyBorder="1" applyAlignment="1">
      <alignment horizontal="right"/>
    </xf>
    <xf numFmtId="164" fontId="34" fillId="38" borderId="10" xfId="0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164" fontId="17" fillId="39" borderId="10" xfId="1" applyNumberFormat="1" applyFont="1" applyFill="1" applyBorder="1" applyAlignment="1">
      <alignment horizontal="right"/>
    </xf>
    <xf numFmtId="0" fontId="17" fillId="0" borderId="10" xfId="1" applyFont="1" applyBorder="1" applyAlignment="1">
      <alignment horizontal="center" vertical="top"/>
    </xf>
    <xf numFmtId="0" fontId="36" fillId="0" borderId="11" xfId="144" applyFont="1" applyAlignment="1">
      <alignment horizontal="left" wrapText="1"/>
    </xf>
    <xf numFmtId="0" fontId="36" fillId="38" borderId="11" xfId="144" applyFont="1" applyFill="1" applyAlignment="1">
      <alignment horizontal="left" wrapText="1"/>
    </xf>
    <xf numFmtId="0" fontId="36" fillId="40" borderId="11" xfId="144" applyFont="1" applyFill="1" applyAlignment="1">
      <alignment horizontal="left" wrapText="1"/>
    </xf>
    <xf numFmtId="0" fontId="17" fillId="39" borderId="10" xfId="1" applyFont="1" applyFill="1" applyBorder="1" applyAlignment="1">
      <alignment horizontal="left" vertical="top" wrapText="1"/>
    </xf>
    <xf numFmtId="0" fontId="33" fillId="38" borderId="10" xfId="1" applyFont="1" applyFill="1" applyBorder="1" applyAlignment="1">
      <alignment horizontal="left" vertical="top" wrapText="1"/>
    </xf>
    <xf numFmtId="0" fontId="17" fillId="0" borderId="10" xfId="1" applyFont="1" applyBorder="1" applyAlignment="1">
      <alignment vertical="top" wrapText="1"/>
    </xf>
    <xf numFmtId="0" fontId="33" fillId="41" borderId="10" xfId="0" applyFont="1" applyFill="1" applyBorder="1" applyAlignment="1">
      <alignment horizontal="center" vertical="top"/>
    </xf>
    <xf numFmtId="0" fontId="33" fillId="41" borderId="10" xfId="0" applyFont="1" applyFill="1" applyBorder="1" applyAlignment="1">
      <alignment horizontal="justify" vertical="top" wrapText="1"/>
    </xf>
    <xf numFmtId="164" fontId="33" fillId="41" borderId="10" xfId="0" applyNumberFormat="1" applyFont="1" applyFill="1" applyBorder="1" applyAlignment="1">
      <alignment horizontal="right"/>
    </xf>
    <xf numFmtId="0" fontId="17" fillId="42" borderId="10" xfId="0" applyFont="1" applyFill="1" applyBorder="1" applyAlignment="1">
      <alignment horizontal="center" vertical="top"/>
    </xf>
    <xf numFmtId="0" fontId="17" fillId="42" borderId="10" xfId="0" applyFont="1" applyFill="1" applyBorder="1" applyAlignment="1">
      <alignment horizontal="left" vertical="top" wrapText="1"/>
    </xf>
    <xf numFmtId="164" fontId="17" fillId="42" borderId="10" xfId="0" applyNumberFormat="1" applyFont="1" applyFill="1" applyBorder="1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36" fillId="0" borderId="11" xfId="144" applyFont="1" applyAlignment="1">
      <alignment wrapText="1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4"/>
  <sheetViews>
    <sheetView tabSelected="1" view="pageBreakPreview" zoomScale="90" zoomScaleNormal="100" zoomScaleSheetLayoutView="90" workbookViewId="0">
      <pane xSplit="2" ySplit="10" topLeftCell="C39" activePane="bottomRight" state="frozen"/>
      <selection pane="topRight" activeCell="C1" sqref="C1"/>
      <selection pane="bottomLeft" activeCell="A11" sqref="A11"/>
      <selection pane="bottomRight" activeCell="B41" sqref="B41"/>
    </sheetView>
  </sheetViews>
  <sheetFormatPr defaultColWidth="9.140625" defaultRowHeight="12.75" x14ac:dyDescent="0.2"/>
  <cols>
    <col min="1" max="1" width="22.42578125" style="11" customWidth="1"/>
    <col min="2" max="2" width="38.42578125" style="2" customWidth="1"/>
    <col min="3" max="3" width="13.28515625" style="2" customWidth="1"/>
    <col min="4" max="4" width="13.140625" style="2" customWidth="1"/>
    <col min="5" max="5" width="12.28515625" style="2" customWidth="1"/>
    <col min="6" max="6" width="14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4"/>
      <c r="C1" s="78" t="s">
        <v>26</v>
      </c>
      <c r="D1" s="78"/>
      <c r="E1" s="78"/>
      <c r="F1" s="78"/>
      <c r="G1" s="78"/>
    </row>
    <row r="2" spans="1:12" ht="6.75" customHeight="1" x14ac:dyDescent="0.2">
      <c r="A2"/>
      <c r="B2" s="34"/>
      <c r="C2" s="79" t="s">
        <v>74</v>
      </c>
      <c r="D2" s="79"/>
      <c r="E2" s="79"/>
      <c r="F2" s="79"/>
      <c r="G2" s="79"/>
    </row>
    <row r="3" spans="1:12" ht="11.25" customHeight="1" x14ac:dyDescent="0.2">
      <c r="A3"/>
      <c r="B3" s="34"/>
      <c r="C3" s="79"/>
      <c r="D3" s="79"/>
      <c r="E3" s="79"/>
      <c r="F3" s="79"/>
      <c r="G3" s="79"/>
    </row>
    <row r="4" spans="1:12" ht="59.25" customHeight="1" x14ac:dyDescent="0.2">
      <c r="A4"/>
      <c r="B4" s="34"/>
      <c r="C4" s="79"/>
      <c r="D4" s="79"/>
      <c r="E4" s="79"/>
      <c r="F4" s="79"/>
      <c r="G4" s="79"/>
    </row>
    <row r="5" spans="1:12" ht="1.5" hidden="1" customHeight="1" x14ac:dyDescent="0.2">
      <c r="A5"/>
      <c r="B5" s="35"/>
      <c r="C5" s="78"/>
      <c r="D5" s="78"/>
      <c r="E5" s="78"/>
      <c r="F5" s="78"/>
      <c r="G5" s="78"/>
    </row>
    <row r="6" spans="1:12" ht="64.5" customHeight="1" x14ac:dyDescent="0.2">
      <c r="A6" s="77" t="s">
        <v>75</v>
      </c>
      <c r="B6" s="77"/>
      <c r="C6" s="77"/>
      <c r="D6" s="77"/>
      <c r="E6" s="77"/>
      <c r="F6" s="77"/>
      <c r="G6" s="77"/>
    </row>
    <row r="7" spans="1:12" ht="15.75" customHeight="1" x14ac:dyDescent="0.2">
      <c r="A7" s="36"/>
      <c r="B7" s="37"/>
      <c r="C7" s="38"/>
      <c r="D7" s="38"/>
      <c r="E7"/>
      <c r="F7"/>
      <c r="G7" s="39" t="s">
        <v>0</v>
      </c>
    </row>
    <row r="8" spans="1:12" ht="134.25" customHeight="1" x14ac:dyDescent="0.2">
      <c r="A8" s="40" t="s">
        <v>1</v>
      </c>
      <c r="B8" s="40" t="s">
        <v>2</v>
      </c>
      <c r="C8" s="41" t="s">
        <v>76</v>
      </c>
      <c r="D8" s="41" t="s">
        <v>49</v>
      </c>
      <c r="E8" s="41" t="s">
        <v>3</v>
      </c>
      <c r="F8" s="41" t="s">
        <v>46</v>
      </c>
      <c r="G8" s="41" t="s">
        <v>45</v>
      </c>
    </row>
    <row r="9" spans="1:12" ht="21.75" customHeight="1" x14ac:dyDescent="0.2">
      <c r="A9" s="42">
        <v>1</v>
      </c>
      <c r="B9" s="42">
        <v>2</v>
      </c>
      <c r="C9" s="42" t="s">
        <v>4</v>
      </c>
      <c r="D9" s="42" t="s">
        <v>5</v>
      </c>
      <c r="E9" s="42" t="s">
        <v>6</v>
      </c>
      <c r="F9" s="42" t="s">
        <v>47</v>
      </c>
      <c r="G9" s="42" t="s">
        <v>48</v>
      </c>
    </row>
    <row r="10" spans="1:12" s="3" customFormat="1" x14ac:dyDescent="0.2">
      <c r="A10" s="69" t="s">
        <v>7</v>
      </c>
      <c r="B10" s="70" t="s">
        <v>8</v>
      </c>
      <c r="C10" s="71">
        <f>C11+C30</f>
        <v>4956.3</v>
      </c>
      <c r="D10" s="71">
        <f>C10</f>
        <v>4956.3</v>
      </c>
      <c r="E10" s="71">
        <f>E11+E30</f>
        <v>5338.9</v>
      </c>
      <c r="F10" s="71">
        <f>E10/D10*100</f>
        <v>107.71946815164537</v>
      </c>
      <c r="G10" s="71">
        <f>F10</f>
        <v>107.71946815164537</v>
      </c>
      <c r="H10" s="1"/>
      <c r="I10" s="1"/>
      <c r="J10" s="1"/>
      <c r="K10" s="1"/>
      <c r="L10" s="1"/>
    </row>
    <row r="11" spans="1:12" s="3" customFormat="1" ht="25.5" x14ac:dyDescent="0.2">
      <c r="A11" s="12" t="s">
        <v>9</v>
      </c>
      <c r="B11" s="13" t="s">
        <v>10</v>
      </c>
      <c r="C11" s="14">
        <f>C12+C22</f>
        <v>1545.3000000000002</v>
      </c>
      <c r="D11" s="14">
        <f t="shared" ref="D11:D44" si="0">C11</f>
        <v>1545.3000000000002</v>
      </c>
      <c r="E11" s="14">
        <f>E12+E22+E19</f>
        <v>1927.8999999999999</v>
      </c>
      <c r="F11" s="14">
        <f t="shared" ref="F11:F44" si="1">G11</f>
        <v>124.75894648288354</v>
      </c>
      <c r="G11" s="14">
        <f t="shared" ref="G11:G12" si="2">IF(C11=0,"-",IF(C11&lt;0,"-",IF(E11&lt;0,"-",IF(E11/C11&gt;2,"в "&amp;ROUND(E11/C11,1)&amp;" раза",E11/C11*100))))</f>
        <v>124.75894648288354</v>
      </c>
      <c r="H11" s="1"/>
      <c r="I11" s="1"/>
      <c r="J11" s="1"/>
      <c r="K11" s="1"/>
      <c r="L11" s="1"/>
    </row>
    <row r="12" spans="1:12" s="3" customFormat="1" x14ac:dyDescent="0.2">
      <c r="A12" s="12" t="s">
        <v>11</v>
      </c>
      <c r="B12" s="13" t="s">
        <v>12</v>
      </c>
      <c r="C12" s="14">
        <f>C13</f>
        <v>158.9</v>
      </c>
      <c r="D12" s="14">
        <f t="shared" si="0"/>
        <v>158.9</v>
      </c>
      <c r="E12" s="14">
        <f>E13</f>
        <v>120.1</v>
      </c>
      <c r="F12" s="14">
        <f t="shared" si="1"/>
        <v>75.582127123977344</v>
      </c>
      <c r="G12" s="14">
        <f t="shared" si="2"/>
        <v>75.582127123977344</v>
      </c>
      <c r="H12" s="1"/>
      <c r="I12" s="1"/>
      <c r="J12" s="1"/>
      <c r="K12" s="1"/>
      <c r="L12" s="1"/>
    </row>
    <row r="13" spans="1:12" s="3" customFormat="1" x14ac:dyDescent="0.2">
      <c r="A13" s="45" t="s">
        <v>13</v>
      </c>
      <c r="B13" s="46" t="s">
        <v>14</v>
      </c>
      <c r="C13" s="47">
        <f>C14</f>
        <v>158.9</v>
      </c>
      <c r="D13" s="47">
        <f t="shared" si="0"/>
        <v>158.9</v>
      </c>
      <c r="E13" s="47">
        <f>E14+E15+E17+E18+E16</f>
        <v>120.1</v>
      </c>
      <c r="F13" s="47">
        <f t="shared" si="1"/>
        <v>75.582127123977344</v>
      </c>
      <c r="G13" s="47">
        <f t="shared" ref="G13:G27" si="3">IF(C13=0,"-",IF(C13&lt;0,"-",IF(E13&lt;0,"-",IF(E13/C13&gt;2,"в "&amp;ROUND(E13/C13,1)&amp;" раза",E13/C13*100))))</f>
        <v>75.582127123977344</v>
      </c>
      <c r="H13" s="1"/>
      <c r="I13" s="1"/>
      <c r="J13" s="1"/>
      <c r="K13" s="1"/>
      <c r="L13" s="1"/>
    </row>
    <row r="14" spans="1:12" s="3" customFormat="1" ht="125.25" customHeight="1" x14ac:dyDescent="0.2">
      <c r="A14" s="48" t="s">
        <v>53</v>
      </c>
      <c r="B14" s="49" t="s">
        <v>54</v>
      </c>
      <c r="C14" s="16">
        <v>158.9</v>
      </c>
      <c r="D14" s="16">
        <f t="shared" si="0"/>
        <v>158.9</v>
      </c>
      <c r="E14" s="16">
        <v>122.8</v>
      </c>
      <c r="F14" s="16">
        <f t="shared" si="1"/>
        <v>77.281308999370665</v>
      </c>
      <c r="G14" s="16">
        <f t="shared" si="3"/>
        <v>77.281308999370665</v>
      </c>
      <c r="H14" s="1"/>
      <c r="I14" s="1"/>
      <c r="J14" s="1"/>
      <c r="K14" s="1"/>
      <c r="L14" s="1"/>
    </row>
    <row r="15" spans="1:12" s="3" customFormat="1" ht="165" customHeight="1" x14ac:dyDescent="0.2">
      <c r="A15" s="48" t="s">
        <v>55</v>
      </c>
      <c r="B15" s="49" t="s">
        <v>56</v>
      </c>
      <c r="C15" s="16">
        <f>C17</f>
        <v>0</v>
      </c>
      <c r="D15" s="16">
        <f>D17</f>
        <v>0</v>
      </c>
      <c r="E15" s="16">
        <v>-16</v>
      </c>
      <c r="F15" s="16" t="str">
        <f t="shared" si="1"/>
        <v>-</v>
      </c>
      <c r="G15" s="16" t="str">
        <f t="shared" si="3"/>
        <v>-</v>
      </c>
      <c r="H15" s="1"/>
      <c r="I15" s="1"/>
      <c r="J15" s="1"/>
      <c r="K15" s="1"/>
      <c r="L15" s="1"/>
    </row>
    <row r="16" spans="1:12" s="3" customFormat="1" ht="207.75" customHeight="1" x14ac:dyDescent="0.2">
      <c r="A16" s="48" t="s">
        <v>73</v>
      </c>
      <c r="B16" s="49" t="s">
        <v>77</v>
      </c>
      <c r="C16" s="16"/>
      <c r="D16" s="16"/>
      <c r="E16" s="16">
        <v>8</v>
      </c>
      <c r="F16" s="16"/>
      <c r="G16" s="16"/>
      <c r="H16" s="1"/>
      <c r="I16" s="1"/>
      <c r="J16" s="1"/>
      <c r="K16" s="1"/>
      <c r="L16" s="1"/>
    </row>
    <row r="17" spans="1:12" s="3" customFormat="1" ht="87" customHeight="1" x14ac:dyDescent="0.2">
      <c r="A17" s="48" t="s">
        <v>57</v>
      </c>
      <c r="B17" s="50" t="s">
        <v>58</v>
      </c>
      <c r="C17" s="16">
        <f>C18</f>
        <v>0</v>
      </c>
      <c r="D17" s="16">
        <f t="shared" si="0"/>
        <v>0</v>
      </c>
      <c r="E17" s="16">
        <v>4.5</v>
      </c>
      <c r="F17" s="16">
        <f t="shared" si="1"/>
        <v>0</v>
      </c>
      <c r="G17" s="16"/>
      <c r="H17" s="1"/>
      <c r="I17" s="1"/>
      <c r="J17" s="1"/>
      <c r="K17" s="1"/>
      <c r="L17" s="1"/>
    </row>
    <row r="18" spans="1:12" s="3" customFormat="1" ht="91.5" customHeight="1" x14ac:dyDescent="0.2">
      <c r="A18" s="48" t="s">
        <v>59</v>
      </c>
      <c r="B18" s="50" t="s">
        <v>60</v>
      </c>
      <c r="C18" s="16">
        <v>0</v>
      </c>
      <c r="D18" s="16">
        <f t="shared" si="0"/>
        <v>0</v>
      </c>
      <c r="E18" s="16">
        <v>0.8</v>
      </c>
      <c r="F18" s="16"/>
      <c r="G18" s="16"/>
      <c r="H18" s="1"/>
      <c r="I18" s="1"/>
      <c r="J18" s="1"/>
      <c r="K18" s="1"/>
      <c r="L18" s="1"/>
    </row>
    <row r="19" spans="1:12" s="3" customFormat="1" ht="23.25" customHeight="1" x14ac:dyDescent="0.2">
      <c r="A19" s="12" t="s">
        <v>78</v>
      </c>
      <c r="B19" s="75" t="s">
        <v>79</v>
      </c>
      <c r="C19" s="14"/>
      <c r="D19" s="14"/>
      <c r="E19" s="14">
        <v>0.8</v>
      </c>
      <c r="F19" s="14"/>
      <c r="G19" s="14"/>
      <c r="H19" s="1"/>
      <c r="I19" s="1"/>
      <c r="J19" s="1"/>
      <c r="K19" s="1"/>
      <c r="L19" s="1"/>
    </row>
    <row r="20" spans="1:12" s="3" customFormat="1" ht="22.5" customHeight="1" x14ac:dyDescent="0.2">
      <c r="A20" s="72" t="s">
        <v>80</v>
      </c>
      <c r="B20" s="73" t="s">
        <v>81</v>
      </c>
      <c r="C20" s="74"/>
      <c r="D20" s="74"/>
      <c r="E20" s="74">
        <f>E19</f>
        <v>0.8</v>
      </c>
      <c r="F20" s="74"/>
      <c r="G20" s="74"/>
      <c r="H20" s="1"/>
      <c r="I20" s="1"/>
      <c r="J20" s="1"/>
      <c r="K20" s="1"/>
      <c r="L20" s="1"/>
    </row>
    <row r="21" spans="1:12" s="3" customFormat="1" ht="53.25" customHeight="1" x14ac:dyDescent="0.2">
      <c r="A21" s="48" t="s">
        <v>82</v>
      </c>
      <c r="B21" s="50" t="s">
        <v>83</v>
      </c>
      <c r="C21" s="16"/>
      <c r="D21" s="16"/>
      <c r="E21" s="16">
        <f>E20</f>
        <v>0.8</v>
      </c>
      <c r="F21" s="16"/>
      <c r="G21" s="16"/>
      <c r="H21" s="1"/>
      <c r="I21" s="1"/>
      <c r="J21" s="1"/>
      <c r="K21" s="1"/>
      <c r="L21" s="1"/>
    </row>
    <row r="22" spans="1:12" s="3" customFormat="1" x14ac:dyDescent="0.2">
      <c r="A22" s="12" t="s">
        <v>27</v>
      </c>
      <c r="B22" s="13" t="s">
        <v>28</v>
      </c>
      <c r="C22" s="14">
        <f>C23+C25</f>
        <v>1386.4</v>
      </c>
      <c r="D22" s="14">
        <f t="shared" si="0"/>
        <v>1386.4</v>
      </c>
      <c r="E22" s="14">
        <f>E23+E25</f>
        <v>1807</v>
      </c>
      <c r="F22" s="14">
        <f t="shared" si="1"/>
        <v>130.33756491633005</v>
      </c>
      <c r="G22" s="14">
        <f t="shared" si="3"/>
        <v>130.33756491633005</v>
      </c>
      <c r="H22" s="1"/>
      <c r="I22" s="1"/>
      <c r="J22" s="1"/>
      <c r="K22" s="1"/>
      <c r="L22" s="1"/>
    </row>
    <row r="23" spans="1:12" s="3" customFormat="1" ht="16.5" customHeight="1" x14ac:dyDescent="0.2">
      <c r="A23" s="17" t="s">
        <v>29</v>
      </c>
      <c r="B23" s="18" t="s">
        <v>30</v>
      </c>
      <c r="C23" s="15">
        <f>C24</f>
        <v>799.3</v>
      </c>
      <c r="D23" s="15">
        <f t="shared" si="0"/>
        <v>799.3</v>
      </c>
      <c r="E23" s="15">
        <f>E24</f>
        <v>1091.8</v>
      </c>
      <c r="F23" s="15">
        <f t="shared" si="1"/>
        <v>136.59452020517952</v>
      </c>
      <c r="G23" s="15">
        <f t="shared" si="3"/>
        <v>136.59452020517952</v>
      </c>
      <c r="H23" s="1"/>
      <c r="I23" s="1"/>
      <c r="J23" s="1"/>
      <c r="K23" s="1"/>
      <c r="L23" s="1"/>
    </row>
    <row r="24" spans="1:12" s="3" customFormat="1" ht="92.25" customHeight="1" x14ac:dyDescent="0.2">
      <c r="A24" s="52" t="s">
        <v>61</v>
      </c>
      <c r="B24" s="53" t="s">
        <v>70</v>
      </c>
      <c r="C24" s="16">
        <v>799.3</v>
      </c>
      <c r="D24" s="16">
        <f t="shared" si="0"/>
        <v>799.3</v>
      </c>
      <c r="E24" s="16">
        <v>1091.8</v>
      </c>
      <c r="F24" s="16">
        <f t="shared" si="1"/>
        <v>136.59452020517952</v>
      </c>
      <c r="G24" s="16">
        <f t="shared" si="3"/>
        <v>136.59452020517952</v>
      </c>
      <c r="H24" s="1"/>
      <c r="I24" s="1"/>
      <c r="J24" s="1"/>
      <c r="K24" s="1"/>
      <c r="L24" s="1"/>
    </row>
    <row r="25" spans="1:12" s="3" customFormat="1" ht="18" customHeight="1" x14ac:dyDescent="0.2">
      <c r="A25" s="19" t="s">
        <v>31</v>
      </c>
      <c r="B25" s="20" t="s">
        <v>32</v>
      </c>
      <c r="C25" s="15">
        <f>C27+C29</f>
        <v>587.1</v>
      </c>
      <c r="D25" s="15">
        <f t="shared" si="0"/>
        <v>587.1</v>
      </c>
      <c r="E25" s="15">
        <f>E27+E29</f>
        <v>715.2</v>
      </c>
      <c r="F25" s="15">
        <f t="shared" si="1"/>
        <v>121.81911088400614</v>
      </c>
      <c r="G25" s="15">
        <f t="shared" si="3"/>
        <v>121.81911088400614</v>
      </c>
      <c r="H25" s="1"/>
      <c r="I25" s="1"/>
      <c r="J25" s="1"/>
      <c r="K25" s="1"/>
      <c r="L25" s="1"/>
    </row>
    <row r="26" spans="1:12" s="3" customFormat="1" ht="18" customHeight="1" x14ac:dyDescent="0.2">
      <c r="A26" s="43" t="s">
        <v>50</v>
      </c>
      <c r="B26" s="51" t="s">
        <v>51</v>
      </c>
      <c r="C26" s="44">
        <f>C27</f>
        <v>387.1</v>
      </c>
      <c r="D26" s="44">
        <f>C26</f>
        <v>387.1</v>
      </c>
      <c r="E26" s="44">
        <f>E27</f>
        <v>79.599999999999994</v>
      </c>
      <c r="F26" s="44">
        <f>F27</f>
        <v>20.563161973650217</v>
      </c>
      <c r="G26" s="44">
        <f>G27</f>
        <v>20.563161973650217</v>
      </c>
      <c r="H26" s="1"/>
      <c r="I26" s="1"/>
      <c r="J26" s="1"/>
      <c r="K26" s="1"/>
      <c r="L26" s="1"/>
    </row>
    <row r="27" spans="1:12" s="3" customFormat="1" ht="75.75" customHeight="1" x14ac:dyDescent="0.2">
      <c r="A27" s="52" t="s">
        <v>62</v>
      </c>
      <c r="B27" s="53" t="s">
        <v>71</v>
      </c>
      <c r="C27" s="16">
        <v>387.1</v>
      </c>
      <c r="D27" s="16">
        <f t="shared" si="0"/>
        <v>387.1</v>
      </c>
      <c r="E27" s="16">
        <v>79.599999999999994</v>
      </c>
      <c r="F27" s="16">
        <f t="shared" si="1"/>
        <v>20.563161973650217</v>
      </c>
      <c r="G27" s="54">
        <f t="shared" si="3"/>
        <v>20.563161973650217</v>
      </c>
      <c r="H27" s="1"/>
      <c r="I27" s="1"/>
      <c r="J27" s="1"/>
      <c r="K27" s="1"/>
      <c r="L27" s="1"/>
    </row>
    <row r="28" spans="1:12" s="3" customFormat="1" ht="15" customHeight="1" x14ac:dyDescent="0.2">
      <c r="A28" s="43" t="s">
        <v>64</v>
      </c>
      <c r="B28" s="51" t="s">
        <v>52</v>
      </c>
      <c r="C28" s="44">
        <f>C29</f>
        <v>200</v>
      </c>
      <c r="D28" s="44">
        <f>D29</f>
        <v>200</v>
      </c>
      <c r="E28" s="44">
        <f>E29</f>
        <v>635.6</v>
      </c>
      <c r="F28" s="44">
        <f>F29</f>
        <v>317.8</v>
      </c>
      <c r="G28" s="55">
        <f>G29</f>
        <v>317.8</v>
      </c>
      <c r="H28" s="1"/>
      <c r="I28" s="1"/>
      <c r="J28" s="1"/>
      <c r="K28" s="1"/>
      <c r="L28" s="1"/>
    </row>
    <row r="29" spans="1:12" s="3" customFormat="1" ht="90" customHeight="1" x14ac:dyDescent="0.2">
      <c r="A29" s="52" t="s">
        <v>63</v>
      </c>
      <c r="B29" s="53" t="s">
        <v>72</v>
      </c>
      <c r="C29" s="16">
        <v>200</v>
      </c>
      <c r="D29" s="16">
        <f>C29</f>
        <v>200</v>
      </c>
      <c r="E29" s="16">
        <v>635.6</v>
      </c>
      <c r="F29" s="16">
        <f>E29/D29*100</f>
        <v>317.8</v>
      </c>
      <c r="G29" s="16">
        <f>F29</f>
        <v>317.8</v>
      </c>
      <c r="H29" s="1"/>
      <c r="I29" s="1"/>
      <c r="J29" s="1"/>
      <c r="K29" s="1"/>
      <c r="L29" s="1"/>
    </row>
    <row r="30" spans="1:12" s="5" customFormat="1" x14ac:dyDescent="0.2">
      <c r="A30" s="57" t="s">
        <v>15</v>
      </c>
      <c r="B30" s="58" t="s">
        <v>16</v>
      </c>
      <c r="C30" s="59">
        <f>C31</f>
        <v>3411</v>
      </c>
      <c r="D30" s="14">
        <f t="shared" si="0"/>
        <v>3411</v>
      </c>
      <c r="E30" s="59">
        <f>E31</f>
        <v>3411</v>
      </c>
      <c r="F30" s="14">
        <f t="shared" si="1"/>
        <v>100</v>
      </c>
      <c r="G30" s="59">
        <f t="shared" ref="G30:G36" si="4">IF(C30=0,"-",IF(C30&lt;0,"-",IF(E30&lt;0,"-",IF(E30/C30&gt;2,"в "&amp;ROUND(E30/C30,1)&amp;" раза",E30/C30*100))))</f>
        <v>100</v>
      </c>
      <c r="H30" s="4"/>
      <c r="I30" s="4"/>
      <c r="J30" s="4"/>
      <c r="K30" s="4"/>
      <c r="L30" s="4"/>
    </row>
    <row r="31" spans="1:12" s="5" customFormat="1" ht="36" customHeight="1" x14ac:dyDescent="0.2">
      <c r="A31" s="60" t="s">
        <v>17</v>
      </c>
      <c r="B31" s="66" t="s">
        <v>18</v>
      </c>
      <c r="C31" s="61">
        <f>C32+C37+C42</f>
        <v>3411</v>
      </c>
      <c r="D31" s="33">
        <f t="shared" si="0"/>
        <v>3411</v>
      </c>
      <c r="E31" s="61">
        <f>E32+E37+E42</f>
        <v>3411</v>
      </c>
      <c r="F31" s="33">
        <f t="shared" si="1"/>
        <v>100</v>
      </c>
      <c r="G31" s="61">
        <f t="shared" si="4"/>
        <v>100</v>
      </c>
      <c r="H31" s="4"/>
      <c r="I31" s="4"/>
      <c r="J31" s="4"/>
      <c r="K31" s="4"/>
      <c r="L31" s="4"/>
    </row>
    <row r="32" spans="1:12" s="5" customFormat="1" ht="25.5" x14ac:dyDescent="0.2">
      <c r="A32" s="21" t="s">
        <v>19</v>
      </c>
      <c r="B32" s="22" t="s">
        <v>20</v>
      </c>
      <c r="C32" s="23">
        <f>C35+C33</f>
        <v>1598.3000000000002</v>
      </c>
      <c r="D32" s="15">
        <f t="shared" si="0"/>
        <v>1598.3000000000002</v>
      </c>
      <c r="E32" s="23">
        <f>E35+E33</f>
        <v>1598.3000000000002</v>
      </c>
      <c r="F32" s="15">
        <f t="shared" si="1"/>
        <v>100</v>
      </c>
      <c r="G32" s="23">
        <f t="shared" si="4"/>
        <v>100</v>
      </c>
      <c r="H32" s="4"/>
      <c r="I32" s="4"/>
      <c r="J32" s="4"/>
      <c r="K32" s="4"/>
      <c r="L32" s="4"/>
    </row>
    <row r="33" spans="1:12" s="5" customFormat="1" ht="30" customHeight="1" x14ac:dyDescent="0.2">
      <c r="A33" s="56" t="s">
        <v>43</v>
      </c>
      <c r="B33" s="67" t="s">
        <v>41</v>
      </c>
      <c r="C33" s="27">
        <f>C34</f>
        <v>1394.9</v>
      </c>
      <c r="D33" s="44">
        <f t="shared" si="0"/>
        <v>1394.9</v>
      </c>
      <c r="E33" s="27">
        <f>E34</f>
        <v>1394.9</v>
      </c>
      <c r="F33" s="44">
        <f t="shared" si="1"/>
        <v>100</v>
      </c>
      <c r="G33" s="27">
        <f>G34</f>
        <v>100</v>
      </c>
      <c r="H33" s="4"/>
      <c r="I33" s="4"/>
      <c r="J33" s="4"/>
      <c r="K33" s="4"/>
      <c r="L33" s="4"/>
    </row>
    <row r="34" spans="1:12" s="5" customFormat="1" ht="38.25" x14ac:dyDescent="0.2">
      <c r="A34" s="62" t="s">
        <v>44</v>
      </c>
      <c r="B34" s="68" t="s">
        <v>42</v>
      </c>
      <c r="C34" s="24">
        <v>1394.9</v>
      </c>
      <c r="D34" s="16">
        <f t="shared" si="0"/>
        <v>1394.9</v>
      </c>
      <c r="E34" s="24">
        <v>1394.9</v>
      </c>
      <c r="F34" s="16">
        <f t="shared" si="1"/>
        <v>100</v>
      </c>
      <c r="G34" s="24">
        <v>100</v>
      </c>
      <c r="H34" s="4"/>
      <c r="I34" s="4"/>
      <c r="J34" s="4"/>
      <c r="K34" s="4"/>
      <c r="L34" s="4"/>
    </row>
    <row r="35" spans="1:12" s="7" customFormat="1" ht="24" customHeight="1" x14ac:dyDescent="0.2">
      <c r="A35" s="25" t="s">
        <v>22</v>
      </c>
      <c r="B35" s="26" t="s">
        <v>65</v>
      </c>
      <c r="C35" s="27">
        <f>C36</f>
        <v>203.4</v>
      </c>
      <c r="D35" s="44">
        <f t="shared" si="0"/>
        <v>203.4</v>
      </c>
      <c r="E35" s="27">
        <f>E36</f>
        <v>203.4</v>
      </c>
      <c r="F35" s="44">
        <f t="shared" si="1"/>
        <v>100</v>
      </c>
      <c r="G35" s="27">
        <f t="shared" si="4"/>
        <v>100</v>
      </c>
      <c r="H35" s="6"/>
      <c r="I35" s="6"/>
      <c r="J35" s="6"/>
      <c r="K35" s="6"/>
      <c r="L35" s="6"/>
    </row>
    <row r="36" spans="1:12" ht="38.25" x14ac:dyDescent="0.2">
      <c r="A36" s="28" t="s">
        <v>33</v>
      </c>
      <c r="B36" s="63" t="s">
        <v>66</v>
      </c>
      <c r="C36" s="24">
        <v>203.4</v>
      </c>
      <c r="D36" s="16">
        <f t="shared" si="0"/>
        <v>203.4</v>
      </c>
      <c r="E36" s="24">
        <v>203.4</v>
      </c>
      <c r="F36" s="16">
        <f t="shared" si="1"/>
        <v>100</v>
      </c>
      <c r="G36" s="24">
        <f t="shared" si="4"/>
        <v>100</v>
      </c>
    </row>
    <row r="37" spans="1:12" ht="25.5" x14ac:dyDescent="0.2">
      <c r="A37" s="29" t="s">
        <v>23</v>
      </c>
      <c r="B37" s="65" t="s">
        <v>67</v>
      </c>
      <c r="C37" s="23">
        <f>C38+C40</f>
        <v>437.7</v>
      </c>
      <c r="D37" s="15">
        <f t="shared" si="0"/>
        <v>437.7</v>
      </c>
      <c r="E37" s="23">
        <f>E38+E40</f>
        <v>437.7</v>
      </c>
      <c r="F37" s="15">
        <f t="shared" si="1"/>
        <v>100</v>
      </c>
      <c r="G37" s="15">
        <f t="shared" ref="G37:G38" si="5">IF(C37=0,"-",IF(C37&lt;0,"-",IF(E37&lt;0,"-",IF(E37/C37&gt;2,"в "&amp;ROUND(E37/C37,1)&amp;" раза",E37/C37*100))))</f>
        <v>100</v>
      </c>
    </row>
    <row r="38" spans="1:12" ht="40.5" customHeight="1" x14ac:dyDescent="0.2">
      <c r="A38" s="31" t="s">
        <v>24</v>
      </c>
      <c r="B38" s="64" t="s">
        <v>68</v>
      </c>
      <c r="C38" s="27">
        <f>C39</f>
        <v>2.4</v>
      </c>
      <c r="D38" s="44">
        <f t="shared" si="0"/>
        <v>2.4</v>
      </c>
      <c r="E38" s="27">
        <f>E39</f>
        <v>2.4</v>
      </c>
      <c r="F38" s="44">
        <f t="shared" si="1"/>
        <v>100</v>
      </c>
      <c r="G38" s="27">
        <f t="shared" si="5"/>
        <v>100</v>
      </c>
    </row>
    <row r="39" spans="1:12" ht="41.25" customHeight="1" x14ac:dyDescent="0.2">
      <c r="A39" s="28" t="s">
        <v>34</v>
      </c>
      <c r="B39" s="63" t="s">
        <v>69</v>
      </c>
      <c r="C39" s="24">
        <v>2.4</v>
      </c>
      <c r="D39" s="16">
        <f t="shared" si="0"/>
        <v>2.4</v>
      </c>
      <c r="E39" s="24">
        <v>2.4</v>
      </c>
      <c r="F39" s="16">
        <f t="shared" si="1"/>
        <v>100</v>
      </c>
      <c r="G39" s="16">
        <f t="shared" ref="G39:G40" si="6">IF(C39=0,"-",IF(C39&lt;0,"-",IF(E39&lt;0,"-",IF(E39/C39&gt;2,"в "&amp;ROUND(E39/C39,1)&amp;" раза",E39/C39*100))))</f>
        <v>100</v>
      </c>
    </row>
    <row r="40" spans="1:12" ht="53.25" customHeight="1" x14ac:dyDescent="0.2">
      <c r="A40" s="31" t="s">
        <v>36</v>
      </c>
      <c r="B40" s="32" t="s">
        <v>84</v>
      </c>
      <c r="C40" s="27">
        <f>C41</f>
        <v>435.3</v>
      </c>
      <c r="D40" s="44">
        <f t="shared" si="0"/>
        <v>435.3</v>
      </c>
      <c r="E40" s="27">
        <f>E41</f>
        <v>435.3</v>
      </c>
      <c r="F40" s="44">
        <f t="shared" si="1"/>
        <v>100</v>
      </c>
      <c r="G40" s="27">
        <f t="shared" si="6"/>
        <v>100</v>
      </c>
    </row>
    <row r="41" spans="1:12" s="9" customFormat="1" ht="66" customHeight="1" x14ac:dyDescent="0.2">
      <c r="A41" s="28" t="s">
        <v>35</v>
      </c>
      <c r="B41" s="76" t="s">
        <v>85</v>
      </c>
      <c r="C41" s="24">
        <v>435.3</v>
      </c>
      <c r="D41" s="16">
        <f t="shared" si="0"/>
        <v>435.3</v>
      </c>
      <c r="E41" s="24">
        <v>435.3</v>
      </c>
      <c r="F41" s="16">
        <f t="shared" si="1"/>
        <v>100</v>
      </c>
      <c r="G41" s="16">
        <f t="shared" ref="G41" si="7">IF(C41=0,"-",IF(C41&lt;0,"-",IF(E41&lt;0,"-",IF(E41/C41&gt;2,"в "&amp;ROUND(E41/C41,1)&amp;" раза",E41/C41*100))))</f>
        <v>100</v>
      </c>
      <c r="H41" s="8"/>
      <c r="I41" s="8"/>
      <c r="J41" s="8"/>
      <c r="K41" s="8"/>
      <c r="L41" s="8"/>
    </row>
    <row r="42" spans="1:12" x14ac:dyDescent="0.2">
      <c r="A42" s="29" t="s">
        <v>25</v>
      </c>
      <c r="B42" s="30" t="s">
        <v>21</v>
      </c>
      <c r="C42" s="23">
        <f>C43</f>
        <v>1375</v>
      </c>
      <c r="D42" s="15">
        <f t="shared" si="0"/>
        <v>1375</v>
      </c>
      <c r="E42" s="23">
        <f>E43</f>
        <v>1375</v>
      </c>
      <c r="F42" s="15">
        <f t="shared" si="1"/>
        <v>100</v>
      </c>
      <c r="G42" s="15">
        <f t="shared" ref="G42" si="8">IF(C42=0,"-",IF(C42&lt;0,"-",IF(E42&lt;0,"-",IF(E42/C42&gt;2,"в "&amp;ROUND(E42/C42,1)&amp;" раза",E42/C42*100))))</f>
        <v>100</v>
      </c>
    </row>
    <row r="43" spans="1:12" ht="65.25" customHeight="1" x14ac:dyDescent="0.2">
      <c r="A43" s="31" t="s">
        <v>39</v>
      </c>
      <c r="B43" s="32" t="s">
        <v>40</v>
      </c>
      <c r="C43" s="27">
        <f>C44</f>
        <v>1375</v>
      </c>
      <c r="D43" s="44">
        <f t="shared" si="0"/>
        <v>1375</v>
      </c>
      <c r="E43" s="27">
        <f>E44</f>
        <v>1375</v>
      </c>
      <c r="F43" s="44">
        <f t="shared" si="1"/>
        <v>100</v>
      </c>
      <c r="G43" s="27">
        <f t="shared" ref="G43" si="9">IF(C43=0,"-",IF(C43&lt;0,"-",IF(E43&lt;0,"-",IF(E43/C43&gt;2,"в "&amp;ROUND(E43/C43,1)&amp;" раза",E43/C43*100))))</f>
        <v>100</v>
      </c>
    </row>
    <row r="44" spans="1:12" ht="76.5" x14ac:dyDescent="0.2">
      <c r="A44" s="28" t="s">
        <v>37</v>
      </c>
      <c r="B44" s="76" t="s">
        <v>38</v>
      </c>
      <c r="C44" s="24">
        <v>1375</v>
      </c>
      <c r="D44" s="16">
        <f t="shared" si="0"/>
        <v>1375</v>
      </c>
      <c r="E44" s="24">
        <v>1375</v>
      </c>
      <c r="F44" s="16">
        <f t="shared" si="1"/>
        <v>100</v>
      </c>
      <c r="G44" s="16">
        <f t="shared" ref="G44" si="10">IF(C44=0,"-",IF(C44&lt;0,"-",IF(E44&lt;0,"-",IF(E44/C44&gt;2,"в "&amp;ROUND(E44/C44,1)&amp;" раза",E44/C44*100))))</f>
        <v>100</v>
      </c>
    </row>
  </sheetData>
  <autoFilter ref="A9:L44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2024-01-25T12:27:14Z</cp:lastPrinted>
  <dcterms:created xsi:type="dcterms:W3CDTF">2021-04-13T11:54:42Z</dcterms:created>
  <dcterms:modified xsi:type="dcterms:W3CDTF">2026-01-28T08:38:28Z</dcterms:modified>
</cp:coreProperties>
</file>